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qcpa-my.sharepoint.com/personal/jessica_clemons_hq_cpa_com/Documents/Vertex/"/>
    </mc:Choice>
  </mc:AlternateContent>
  <xr:revisionPtr revIDLastSave="0" documentId="8_{B41A189C-2111-4F9D-89FD-26EB65718266}" xr6:coauthVersionLast="47" xr6:coauthVersionMax="47" xr10:uidLastSave="{00000000-0000-0000-0000-000000000000}"/>
  <bookViews>
    <workbookView xWindow="28680" yWindow="-120" windowWidth="29040" windowHeight="15720" xr2:uid="{C46E318D-0ADE-467B-BE48-6DD4ECC2DC52}"/>
  </bookViews>
  <sheets>
    <sheet name="Calculation" sheetId="3" r:id="rId1"/>
    <sheet name="BPO Automated Returns" sheetId="1" r:id="rId2"/>
    <sheet name="Summary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3" l="1"/>
  <c r="H27" i="3"/>
  <c r="H26" i="3"/>
  <c r="H25" i="3"/>
  <c r="H24" i="3"/>
  <c r="H23" i="3"/>
  <c r="H21" i="3"/>
  <c r="H20" i="3"/>
  <c r="H19" i="3"/>
  <c r="H18" i="3"/>
  <c r="H17" i="3"/>
  <c r="H16" i="3"/>
  <c r="H10" i="3"/>
  <c r="H11" i="3"/>
  <c r="H12" i="3"/>
  <c r="H13" i="3"/>
  <c r="H14" i="3"/>
  <c r="H9" i="3"/>
  <c r="F28" i="3"/>
  <c r="F27" i="3"/>
  <c r="F26" i="3"/>
  <c r="F25" i="3"/>
  <c r="F24" i="3"/>
  <c r="F23" i="3"/>
  <c r="F21" i="3"/>
  <c r="F20" i="3"/>
  <c r="F19" i="3"/>
  <c r="F18" i="3"/>
  <c r="F17" i="3"/>
  <c r="F16" i="3"/>
  <c r="F10" i="3"/>
  <c r="F11" i="3"/>
  <c r="F12" i="3"/>
  <c r="F13" i="3"/>
  <c r="F14" i="3"/>
  <c r="F9" i="3"/>
  <c r="L28" i="3"/>
  <c r="L27" i="3"/>
  <c r="L21" i="3"/>
  <c r="L20" i="3"/>
  <c r="L14" i="3"/>
  <c r="L13" i="3"/>
  <c r="F9" i="1" l="1"/>
  <c r="I12" i="1" l="1"/>
  <c r="F12" i="1"/>
  <c r="L12" i="3"/>
  <c r="L11" i="3"/>
  <c r="L10" i="3"/>
  <c r="L9" i="3"/>
  <c r="F42" i="3"/>
  <c r="F41" i="3"/>
  <c r="F40" i="3"/>
  <c r="F37" i="3"/>
  <c r="F36" i="3"/>
  <c r="F35" i="3"/>
  <c r="O31" i="3"/>
  <c r="O32" i="3" s="1"/>
  <c r="E47" i="3" s="1"/>
  <c r="E9" i="4" s="1"/>
  <c r="L15" i="3" l="1"/>
  <c r="H15" i="3"/>
  <c r="F38" i="3"/>
  <c r="L12" i="1"/>
  <c r="J12" i="1"/>
  <c r="J13" i="1" s="1"/>
  <c r="D47" i="3"/>
  <c r="D9" i="4" s="1"/>
  <c r="F43" i="3"/>
  <c r="L13" i="1" l="1"/>
  <c r="E17" i="1"/>
  <c r="E13" i="4" s="1"/>
  <c r="D17" i="1"/>
  <c r="D13" i="4" s="1"/>
  <c r="D48" i="3"/>
  <c r="D10" i="4" s="1"/>
  <c r="E48" i="3"/>
  <c r="E10" i="4" s="1"/>
  <c r="I9" i="1" l="1"/>
  <c r="L26" i="3"/>
  <c r="L25" i="3"/>
  <c r="L24" i="3"/>
  <c r="L23" i="3"/>
  <c r="L19" i="3"/>
  <c r="L18" i="3"/>
  <c r="L17" i="3"/>
  <c r="L16" i="3"/>
  <c r="H22" i="3"/>
  <c r="L29" i="3" l="1"/>
  <c r="H29" i="3"/>
  <c r="L22" i="3"/>
  <c r="J9" i="1"/>
  <c r="D46" i="3" l="1"/>
  <c r="E46" i="3"/>
  <c r="E8" i="4" s="1"/>
  <c r="J10" i="1" l="1"/>
  <c r="D16" i="1" s="1"/>
  <c r="D49" i="3"/>
  <c r="D11" i="4" s="1"/>
  <c r="D8" i="4"/>
  <c r="E49" i="3"/>
  <c r="E11" i="4" s="1"/>
  <c r="L9" i="1"/>
  <c r="E16" i="1" l="1"/>
  <c r="E12" i="4" s="1"/>
  <c r="D12" i="4"/>
  <c r="D18" i="1"/>
  <c r="D14" i="4" s="1"/>
  <c r="D15" i="4" s="1"/>
  <c r="L10" i="1"/>
  <c r="E18" i="1" l="1"/>
  <c r="E14" i="4" s="1"/>
  <c r="E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Marianne Fisher</author>
  </authors>
  <commentList>
    <comment ref="L15" authorId="0" shapeId="0" xr:uid="{58622FFF-1B7E-448D-8EFF-0348685220A9}">
      <text>
        <r>
          <rPr>
            <sz val="9"/>
            <color indexed="81"/>
            <rFont val="Tahoma"/>
            <family val="2"/>
          </rPr>
          <t xml:space="preserve">Estimated
</t>
        </r>
      </text>
    </comment>
    <comment ref="L22" authorId="0" shapeId="0" xr:uid="{1313A102-A573-4250-BA49-366EBB38C811}">
      <text>
        <r>
          <rPr>
            <sz val="9"/>
            <color indexed="81"/>
            <rFont val="Tahoma"/>
            <family val="2"/>
          </rPr>
          <t>Estimated</t>
        </r>
      </text>
    </comment>
    <comment ref="L29" authorId="0" shapeId="0" xr:uid="{4C2D26C5-71AD-4435-BED0-73CA31DC8082}">
      <text>
        <r>
          <rPr>
            <sz val="9"/>
            <color indexed="81"/>
            <rFont val="Tahoma"/>
            <family val="2"/>
          </rPr>
          <t>Estimated</t>
        </r>
      </text>
    </comment>
    <comment ref="E49" authorId="0" shapeId="0" xr:uid="{C7BB88EA-5AB5-4862-8B7A-8A6E365765D1}">
      <text>
        <r>
          <rPr>
            <sz val="9"/>
            <color indexed="81"/>
            <rFont val="Tahoma"/>
            <family val="2"/>
          </rPr>
          <t xml:space="preserve">Referral pricing is estimated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Marianne Fisher</author>
  </authors>
  <commentList>
    <comment ref="K8" authorId="0" shapeId="0" xr:uid="{62CEC8EE-CB72-4942-BBE5-AA80E680CB9A}">
      <text>
        <r>
          <rPr>
            <sz val="9"/>
            <color indexed="81"/>
            <rFont val="Tahoma"/>
            <charset val="1"/>
          </rPr>
          <t xml:space="preserve">Enter total amount collected on all returns processed annually. </t>
        </r>
      </text>
    </comment>
    <comment ref="L8" authorId="0" shapeId="0" xr:uid="{B79E89E5-3077-4E56-9AC5-89AC92135C58}">
      <text>
        <r>
          <rPr>
            <sz val="9"/>
            <color indexed="81"/>
            <rFont val="Tahoma"/>
            <charset val="1"/>
          </rPr>
          <t xml:space="preserve">Gross margin on service including Vertex technology costs
</t>
        </r>
      </text>
    </comment>
  </commentList>
</comments>
</file>

<file path=xl/sharedStrings.xml><?xml version="1.0" encoding="utf-8"?>
<sst xmlns="http://schemas.openxmlformats.org/spreadsheetml/2006/main" count="134" uniqueCount="84">
  <si>
    <t># Of Clients</t>
  </si>
  <si>
    <t>Fee Per Return</t>
  </si>
  <si>
    <t>Annual Vertex Costs</t>
  </si>
  <si>
    <t>Annual Return Fees</t>
  </si>
  <si>
    <t xml:space="preserve">Annual Subscription Fees </t>
  </si>
  <si>
    <t>Monthly Subscription Fees</t>
  </si>
  <si>
    <t>Clients</t>
  </si>
  <si>
    <t># of Annual Returns</t>
  </si>
  <si>
    <t>SALES TAX ONLY</t>
  </si>
  <si>
    <t>Revenue Tier</t>
  </si>
  <si>
    <t>$0-$1.9M</t>
  </si>
  <si>
    <t>$2M-$6.9M</t>
  </si>
  <si>
    <t>$7M-$9.9M</t>
  </si>
  <si>
    <t>$10M-$49.9M</t>
  </si>
  <si>
    <t>USE TAX ONLY</t>
  </si>
  <si>
    <t>$2M-6.9M</t>
  </si>
  <si>
    <t>SALES &amp; USE TAX COMBO</t>
  </si>
  <si>
    <t>$2M=$6.9M</t>
  </si>
  <si>
    <t xml:space="preserve">Annual </t>
  </si>
  <si>
    <t>QTY</t>
  </si>
  <si>
    <t>Annual Vertex Cloud Price</t>
  </si>
  <si>
    <t>Annual Vertex Return Price</t>
  </si>
  <si>
    <t>Per Return</t>
  </si>
  <si>
    <t>CALCULATION</t>
  </si>
  <si>
    <t>Premium Returns</t>
  </si>
  <si>
    <t>IF REFERRAL ADD</t>
  </si>
  <si>
    <t xml:space="preserve">Summary </t>
  </si>
  <si>
    <t>Total Price</t>
  </si>
  <si>
    <t xml:space="preserve">Monthly </t>
  </si>
  <si>
    <t>Premium Retuns</t>
  </si>
  <si>
    <t xml:space="preserve">Rate File </t>
  </si>
  <si>
    <t># Of States</t>
  </si>
  <si>
    <t>Fee Per Month</t>
  </si>
  <si>
    <t>1 - 5</t>
  </si>
  <si>
    <t>6 - 20</t>
  </si>
  <si>
    <t>21+</t>
  </si>
  <si>
    <t>Yearly Vertex Rate File Price</t>
  </si>
  <si>
    <t>ADD ONS</t>
  </si>
  <si>
    <t>Taxability Matrix</t>
  </si>
  <si>
    <t># Of Units/Client</t>
  </si>
  <si>
    <t>Price Per Report</t>
  </si>
  <si>
    <t>Yearly Vertex Taxability Report Price</t>
  </si>
  <si>
    <t>Up to 5</t>
  </si>
  <si>
    <t>6 - 10</t>
  </si>
  <si>
    <t>11+</t>
  </si>
  <si>
    <t>Add Ons</t>
  </si>
  <si>
    <t>Calculation</t>
  </si>
  <si>
    <t xml:space="preserve">Referral License </t>
  </si>
  <si>
    <t>Professional BPO Returns</t>
  </si>
  <si>
    <t>Premium BPO Returns</t>
  </si>
  <si>
    <t>BPO RETURNS</t>
  </si>
  <si>
    <t>Annually</t>
  </si>
  <si>
    <t xml:space="preserve">Vertex Cloud Price Summary </t>
  </si>
  <si>
    <t>Summary: Calculation</t>
  </si>
  <si>
    <t>Summary: BPO Returns</t>
  </si>
  <si>
    <t>Premium BPO</t>
  </si>
  <si>
    <t>Professional BPO</t>
  </si>
  <si>
    <t xml:space="preserve">Calculation </t>
  </si>
  <si>
    <t>Total Vertex Cloud Fees</t>
  </si>
  <si>
    <t>PREMIUM RETURNS</t>
  </si>
  <si>
    <t>DOWNLOADABLE RATE FILE</t>
  </si>
  <si>
    <t>ADVANCED TAXABILITY IMPACT REPORT</t>
  </si>
  <si>
    <t>TRANSACTION TAX CALCULATION</t>
  </si>
  <si>
    <t>OPTIONAL: PROFIT &amp; LOSS</t>
  </si>
  <si>
    <t>BPO RETURN FILING</t>
  </si>
  <si>
    <t>SUMMARY</t>
  </si>
  <si>
    <t xml:space="preserve"> </t>
  </si>
  <si>
    <t>Total Vertex BPO Returns Price</t>
  </si>
  <si>
    <t>Total Vertex Calculation Price</t>
  </si>
  <si>
    <t>Total Vertex Cloud Calculation Fees</t>
  </si>
  <si>
    <t>Total Vertex Cloud Return Fees</t>
  </si>
  <si>
    <t xml:space="preserve">TOTAL </t>
  </si>
  <si>
    <t>QTY        (Annual)</t>
  </si>
  <si>
    <t>TOTAL</t>
  </si>
  <si>
    <t>Client Billings (Annual)</t>
  </si>
  <si>
    <t>Gross Margin</t>
  </si>
  <si>
    <t>Populate applicable yellow cells</t>
  </si>
  <si>
    <t>$50M-$99.9M</t>
  </si>
  <si>
    <t>$100M-$249.9M</t>
  </si>
  <si>
    <t>Unlimited</t>
  </si>
  <si>
    <t>Annual Calculation Fee</t>
  </si>
  <si>
    <t>Monthly Total</t>
  </si>
  <si>
    <t>Annual Connector Fee</t>
  </si>
  <si>
    <t>REFERRAL CLIENT
(Estimated Pricing)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</si>
</sst>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7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6" fontId="0" fillId="0" borderId="1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7" xfId="0" applyBorder="1" applyAlignment="1">
      <alignment horizontal="center"/>
    </xf>
    <xf numFmtId="6" fontId="0" fillId="2" borderId="10" xfId="0" applyNumberFormat="1" applyFill="1" applyBorder="1" applyAlignment="1">
      <alignment horizontal="center"/>
    </xf>
    <xf numFmtId="6" fontId="0" fillId="2" borderId="1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6" fontId="0" fillId="2" borderId="11" xfId="0" applyNumberFormat="1" applyFill="1" applyBorder="1" applyAlignment="1">
      <alignment horizontal="center"/>
    </xf>
    <xf numFmtId="6" fontId="0" fillId="2" borderId="2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22" xfId="0" applyFill="1" applyBorder="1"/>
    <xf numFmtId="6" fontId="0" fillId="0" borderId="12" xfId="0" applyNumberFormat="1" applyBorder="1" applyAlignment="1">
      <alignment horizontal="center"/>
    </xf>
    <xf numFmtId="6" fontId="0" fillId="2" borderId="12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20" xfId="0" applyFill="1" applyBorder="1"/>
    <xf numFmtId="0" fontId="0" fillId="5" borderId="1" xfId="2" applyNumberFormat="1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8" fontId="0" fillId="0" borderId="1" xfId="0" applyNumberFormat="1" applyBorder="1" applyAlignment="1">
      <alignment horizontal="center"/>
    </xf>
    <xf numFmtId="0" fontId="0" fillId="0" borderId="27" xfId="0" applyBorder="1" applyAlignment="1">
      <alignment horizontal="center" wrapText="1"/>
    </xf>
    <xf numFmtId="6" fontId="0" fillId="0" borderId="10" xfId="0" applyNumberFormat="1" applyBorder="1" applyAlignment="1">
      <alignment horizontal="center"/>
    </xf>
    <xf numFmtId="6" fontId="0" fillId="0" borderId="32" xfId="0" applyNumberFormat="1" applyBorder="1" applyAlignment="1">
      <alignment horizontal="center"/>
    </xf>
    <xf numFmtId="0" fontId="0" fillId="5" borderId="23" xfId="0" applyFill="1" applyBorder="1" applyAlignment="1">
      <alignment horizontal="center"/>
    </xf>
    <xf numFmtId="6" fontId="0" fillId="2" borderId="28" xfId="0" applyNumberFormat="1" applyFill="1" applyBorder="1" applyAlignment="1">
      <alignment horizontal="center"/>
    </xf>
    <xf numFmtId="6" fontId="0" fillId="2" borderId="23" xfId="0" applyNumberFormat="1" applyFill="1" applyBorder="1" applyAlignment="1">
      <alignment horizontal="center"/>
    </xf>
    <xf numFmtId="0" fontId="0" fillId="2" borderId="24" xfId="0" applyFill="1" applyBorder="1"/>
    <xf numFmtId="0" fontId="0" fillId="6" borderId="0" xfId="0" applyFill="1" applyAlignment="1">
      <alignment horizontal="center"/>
    </xf>
    <xf numFmtId="0" fontId="2" fillId="6" borderId="0" xfId="0" applyFont="1" applyFill="1" applyAlignment="1">
      <alignment horizontal="center"/>
    </xf>
    <xf numFmtId="6" fontId="0" fillId="6" borderId="0" xfId="0" applyNumberFormat="1" applyFill="1" applyAlignment="1">
      <alignment horizontal="center"/>
    </xf>
    <xf numFmtId="0" fontId="2" fillId="6" borderId="0" xfId="0" applyFont="1" applyFill="1" applyAlignment="1">
      <alignment horizontal="center" vertical="center" textRotation="90"/>
    </xf>
    <xf numFmtId="0" fontId="0" fillId="6" borderId="19" xfId="0" applyFill="1" applyBorder="1" applyAlignment="1">
      <alignment horizontal="center"/>
    </xf>
    <xf numFmtId="0" fontId="0" fillId="6" borderId="14" xfId="0" applyFill="1" applyBorder="1"/>
    <xf numFmtId="0" fontId="2" fillId="6" borderId="15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0" fillId="6" borderId="18" xfId="0" applyFill="1" applyBorder="1"/>
    <xf numFmtId="0" fontId="0" fillId="6" borderId="0" xfId="0" applyFill="1"/>
    <xf numFmtId="0" fontId="0" fillId="6" borderId="19" xfId="0" applyFill="1" applyBorder="1"/>
    <xf numFmtId="0" fontId="0" fillId="6" borderId="37" xfId="0" applyFill="1" applyBorder="1"/>
    <xf numFmtId="0" fontId="0" fillId="6" borderId="39" xfId="0" applyFill="1" applyBorder="1"/>
    <xf numFmtId="0" fontId="0" fillId="0" borderId="33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6" borderId="15" xfId="0" applyFill="1" applyBorder="1" applyAlignment="1">
      <alignment horizontal="center"/>
    </xf>
    <xf numFmtId="6" fontId="0" fillId="6" borderId="15" xfId="0" applyNumberFormat="1" applyFill="1" applyBorder="1" applyAlignment="1">
      <alignment horizontal="center"/>
    </xf>
    <xf numFmtId="0" fontId="2" fillId="6" borderId="15" xfId="0" applyFont="1" applyFill="1" applyBorder="1" applyAlignment="1">
      <alignment horizontal="center" vertical="center" textRotation="90"/>
    </xf>
    <xf numFmtId="0" fontId="0" fillId="6" borderId="16" xfId="0" applyFill="1" applyBorder="1" applyAlignment="1">
      <alignment horizontal="center"/>
    </xf>
    <xf numFmtId="0" fontId="0" fillId="6" borderId="15" xfId="0" applyFill="1" applyBorder="1"/>
    <xf numFmtId="0" fontId="0" fillId="6" borderId="16" xfId="0" applyFill="1" applyBorder="1"/>
    <xf numFmtId="49" fontId="0" fillId="0" borderId="40" xfId="0" applyNumberFormat="1" applyBorder="1" applyAlignment="1">
      <alignment horizontal="center"/>
    </xf>
    <xf numFmtId="0" fontId="0" fillId="0" borderId="48" xfId="0" applyBorder="1" applyAlignment="1">
      <alignment horizontal="center"/>
    </xf>
    <xf numFmtId="8" fontId="0" fillId="0" borderId="23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8" fontId="0" fillId="0" borderId="2" xfId="0" applyNumberFormat="1" applyBorder="1" applyAlignment="1">
      <alignment horizontal="center"/>
    </xf>
    <xf numFmtId="8" fontId="0" fillId="0" borderId="28" xfId="0" applyNumberFormat="1" applyBorder="1" applyAlignment="1">
      <alignment horizontal="center"/>
    </xf>
    <xf numFmtId="8" fontId="0" fillId="0" borderId="26" xfId="0" applyNumberFormat="1" applyBorder="1" applyAlignment="1">
      <alignment horizontal="center"/>
    </xf>
    <xf numFmtId="8" fontId="0" fillId="0" borderId="3" xfId="0" applyNumberFormat="1" applyBorder="1" applyAlignment="1">
      <alignment horizontal="center"/>
    </xf>
    <xf numFmtId="8" fontId="0" fillId="0" borderId="4" xfId="0" applyNumberFormat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7" xfId="0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4" xfId="0" applyFont="1" applyBorder="1" applyAlignment="1">
      <alignment horizontal="center" wrapText="1"/>
    </xf>
    <xf numFmtId="0" fontId="2" fillId="0" borderId="24" xfId="0" applyFont="1" applyBorder="1" applyAlignment="1">
      <alignment horizontal="center"/>
    </xf>
    <xf numFmtId="0" fontId="0" fillId="0" borderId="48" xfId="0" applyBorder="1" applyAlignment="1">
      <alignment horizontal="center" wrapText="1"/>
    </xf>
    <xf numFmtId="0" fontId="0" fillId="0" borderId="50" xfId="0" applyBorder="1" applyAlignment="1">
      <alignment horizontal="center"/>
    </xf>
    <xf numFmtId="0" fontId="0" fillId="7" borderId="24" xfId="0" applyFill="1" applyBorder="1"/>
    <xf numFmtId="0" fontId="2" fillId="7" borderId="25" xfId="0" applyFont="1" applyFill="1" applyBorder="1" applyAlignment="1">
      <alignment horizontal="center"/>
    </xf>
    <xf numFmtId="0" fontId="2" fillId="7" borderId="26" xfId="0" applyFont="1" applyFill="1" applyBorder="1" applyAlignment="1">
      <alignment horizontal="center"/>
    </xf>
    <xf numFmtId="8" fontId="0" fillId="0" borderId="10" xfId="0" applyNumberFormat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8" fontId="2" fillId="7" borderId="26" xfId="0" applyNumberFormat="1" applyFont="1" applyFill="1" applyBorder="1" applyAlignment="1">
      <alignment horizontal="center" wrapText="1"/>
    </xf>
    <xf numFmtId="49" fontId="0" fillId="0" borderId="44" xfId="0" applyNumberFormat="1" applyBorder="1" applyAlignment="1">
      <alignment horizontal="center"/>
    </xf>
    <xf numFmtId="0" fontId="2" fillId="7" borderId="38" xfId="0" applyFont="1" applyFill="1" applyBorder="1" applyAlignment="1">
      <alignment horizontal="center"/>
    </xf>
    <xf numFmtId="0" fontId="2" fillId="7" borderId="26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5" borderId="25" xfId="0" applyFont="1" applyFill="1" applyBorder="1" applyAlignment="1">
      <alignment horizontal="center" wrapText="1"/>
    </xf>
    <xf numFmtId="8" fontId="0" fillId="0" borderId="44" xfId="0" applyNumberFormat="1" applyBorder="1" applyAlignment="1">
      <alignment horizontal="center"/>
    </xf>
    <xf numFmtId="0" fontId="0" fillId="5" borderId="49" xfId="0" applyFill="1" applyBorder="1" applyAlignment="1">
      <alignment horizontal="center"/>
    </xf>
    <xf numFmtId="8" fontId="0" fillId="0" borderId="46" xfId="0" applyNumberFormat="1" applyBorder="1" applyAlignment="1">
      <alignment horizontal="center"/>
    </xf>
    <xf numFmtId="16" fontId="0" fillId="0" borderId="44" xfId="0" applyNumberFormat="1" applyBorder="1" applyAlignment="1">
      <alignment horizontal="center"/>
    </xf>
    <xf numFmtId="1" fontId="0" fillId="5" borderId="10" xfId="0" applyNumberFormat="1" applyFill="1" applyBorder="1" applyAlignment="1">
      <alignment horizontal="center"/>
    </xf>
    <xf numFmtId="44" fontId="0" fillId="0" borderId="10" xfId="1" applyFont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164" fontId="0" fillId="5" borderId="44" xfId="1" applyNumberFormat="1" applyFon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2" fillId="7" borderId="24" xfId="0" applyFont="1" applyFill="1" applyBorder="1" applyAlignment="1">
      <alignment horizontal="center" wrapText="1"/>
    </xf>
    <xf numFmtId="0" fontId="2" fillId="7" borderId="25" xfId="0" applyFont="1" applyFill="1" applyBorder="1" applyAlignment="1">
      <alignment horizontal="center" wrapText="1"/>
    </xf>
    <xf numFmtId="0" fontId="2" fillId="7" borderId="38" xfId="0" applyFont="1" applyFill="1" applyBorder="1" applyAlignment="1">
      <alignment horizontal="center" wrapText="1"/>
    </xf>
    <xf numFmtId="0" fontId="2" fillId="5" borderId="24" xfId="0" applyFont="1" applyFill="1" applyBorder="1" applyAlignment="1">
      <alignment horizontal="center" wrapText="1"/>
    </xf>
    <xf numFmtId="16" fontId="0" fillId="0" borderId="9" xfId="0" applyNumberFormat="1" applyBorder="1" applyAlignment="1">
      <alignment horizontal="center"/>
    </xf>
    <xf numFmtId="0" fontId="0" fillId="0" borderId="44" xfId="0" applyBorder="1" applyAlignment="1">
      <alignment horizontal="center" wrapText="1"/>
    </xf>
    <xf numFmtId="164" fontId="0" fillId="0" borderId="26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44" fontId="0" fillId="0" borderId="10" xfId="1" applyFont="1" applyFill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0" fontId="0" fillId="0" borderId="0" xfId="0" applyAlignment="1">
      <alignment vertical="center" textRotation="90" wrapText="1"/>
    </xf>
    <xf numFmtId="0" fontId="0" fillId="3" borderId="30" xfId="0" applyFill="1" applyBorder="1"/>
    <xf numFmtId="0" fontId="2" fillId="0" borderId="0" xfId="0" applyFont="1"/>
    <xf numFmtId="0" fontId="0" fillId="0" borderId="9" xfId="0" applyBorder="1" applyAlignment="1">
      <alignment horizontal="center" wrapText="1"/>
    </xf>
    <xf numFmtId="44" fontId="0" fillId="0" borderId="11" xfId="1" applyFont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44" fontId="0" fillId="0" borderId="23" xfId="1" applyFont="1" applyBorder="1" applyAlignment="1">
      <alignment horizontal="center"/>
    </xf>
    <xf numFmtId="44" fontId="0" fillId="0" borderId="28" xfId="1" applyFont="1" applyBorder="1" applyAlignment="1">
      <alignment horizontal="center"/>
    </xf>
    <xf numFmtId="44" fontId="0" fillId="0" borderId="11" xfId="1" applyFont="1" applyFill="1" applyBorder="1" applyAlignment="1">
      <alignment horizontal="center"/>
    </xf>
    <xf numFmtId="0" fontId="2" fillId="0" borderId="30" xfId="0" applyFont="1" applyBorder="1" applyAlignment="1">
      <alignment horizontal="center" wrapText="1"/>
    </xf>
    <xf numFmtId="6" fontId="0" fillId="8" borderId="25" xfId="0" applyNumberFormat="1" applyFill="1" applyBorder="1" applyAlignment="1">
      <alignment horizontal="center"/>
    </xf>
    <xf numFmtId="6" fontId="0" fillId="8" borderId="26" xfId="0" applyNumberFormat="1" applyFill="1" applyBorder="1" applyAlignment="1">
      <alignment horizontal="center"/>
    </xf>
    <xf numFmtId="164" fontId="0" fillId="8" borderId="25" xfId="0" applyNumberFormat="1" applyFill="1" applyBorder="1" applyAlignment="1">
      <alignment horizontal="center"/>
    </xf>
    <xf numFmtId="164" fontId="0" fillId="8" borderId="26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44" fontId="0" fillId="8" borderId="26" xfId="0" applyNumberFormat="1" applyFill="1" applyBorder="1"/>
    <xf numFmtId="0" fontId="2" fillId="0" borderId="34" xfId="0" applyFont="1" applyBorder="1" applyAlignment="1">
      <alignment horizontal="center" wrapText="1"/>
    </xf>
    <xf numFmtId="44" fontId="0" fillId="8" borderId="24" xfId="0" applyNumberFormat="1" applyFill="1" applyBorder="1"/>
    <xf numFmtId="44" fontId="0" fillId="0" borderId="53" xfId="1" applyFont="1" applyFill="1" applyBorder="1" applyAlignment="1">
      <alignment horizontal="center"/>
    </xf>
    <xf numFmtId="44" fontId="0" fillId="0" borderId="54" xfId="1" applyFont="1" applyFill="1" applyBorder="1" applyAlignment="1">
      <alignment horizontal="center"/>
    </xf>
    <xf numFmtId="44" fontId="0" fillId="0" borderId="51" xfId="1" applyFont="1" applyFill="1" applyBorder="1" applyAlignment="1">
      <alignment horizontal="center"/>
    </xf>
    <xf numFmtId="44" fontId="0" fillId="0" borderId="26" xfId="1" applyFont="1" applyFill="1" applyBorder="1" applyAlignment="1">
      <alignment horizontal="center"/>
    </xf>
    <xf numFmtId="0" fontId="3" fillId="0" borderId="0" xfId="0" applyFont="1"/>
    <xf numFmtId="0" fontId="0" fillId="2" borderId="7" xfId="0" applyFill="1" applyBorder="1" applyAlignment="1">
      <alignment horizontal="center" wrapText="1"/>
    </xf>
    <xf numFmtId="44" fontId="0" fillId="2" borderId="1" xfId="1" applyFont="1" applyFill="1" applyBorder="1" applyAlignment="1">
      <alignment horizontal="center"/>
    </xf>
    <xf numFmtId="44" fontId="0" fillId="2" borderId="2" xfId="1" applyFont="1" applyFill="1" applyBorder="1" applyAlignment="1">
      <alignment horizontal="center"/>
    </xf>
    <xf numFmtId="0" fontId="0" fillId="2" borderId="27" xfId="0" applyFill="1" applyBorder="1" applyAlignment="1">
      <alignment horizontal="center" wrapText="1"/>
    </xf>
    <xf numFmtId="44" fontId="0" fillId="2" borderId="23" xfId="1" applyFont="1" applyFill="1" applyBorder="1" applyAlignment="1">
      <alignment horizontal="center"/>
    </xf>
    <xf numFmtId="44" fontId="0" fillId="2" borderId="28" xfId="1" applyFont="1" applyFill="1" applyBorder="1" applyAlignment="1">
      <alignment horizontal="center"/>
    </xf>
    <xf numFmtId="6" fontId="0" fillId="4" borderId="1" xfId="0" applyNumberFormat="1" applyFill="1" applyBorder="1" applyAlignment="1">
      <alignment horizontal="center"/>
    </xf>
    <xf numFmtId="6" fontId="0" fillId="4" borderId="12" xfId="0" applyNumberForma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2" borderId="54" xfId="0" applyFont="1" applyFill="1" applyBorder="1" applyAlignment="1">
      <alignment horizontal="center" wrapText="1"/>
    </xf>
    <xf numFmtId="6" fontId="0" fillId="0" borderId="57" xfId="0" applyNumberFormat="1" applyBorder="1" applyAlignment="1">
      <alignment horizontal="center"/>
    </xf>
    <xf numFmtId="0" fontId="2" fillId="0" borderId="45" xfId="0" applyFont="1" applyBorder="1" applyAlignment="1">
      <alignment horizontal="center"/>
    </xf>
    <xf numFmtId="6" fontId="0" fillId="0" borderId="46" xfId="0" applyNumberFormat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2" borderId="20" xfId="0" applyFill="1" applyBorder="1"/>
    <xf numFmtId="0" fontId="0" fillId="2" borderId="30" xfId="0" applyFill="1" applyBorder="1"/>
    <xf numFmtId="0" fontId="0" fillId="0" borderId="55" xfId="0" applyBorder="1" applyAlignment="1">
      <alignment horizontal="center"/>
    </xf>
    <xf numFmtId="0" fontId="0" fillId="0" borderId="18" xfId="0" applyBorder="1" applyAlignment="1">
      <alignment horizontal="center"/>
    </xf>
    <xf numFmtId="8" fontId="0" fillId="0" borderId="10" xfId="1" applyNumberFormat="1" applyFont="1" applyBorder="1" applyAlignment="1">
      <alignment horizontal="center"/>
    </xf>
    <xf numFmtId="6" fontId="0" fillId="0" borderId="58" xfId="0" applyNumberFormat="1" applyBorder="1" applyAlignment="1">
      <alignment horizontal="center"/>
    </xf>
    <xf numFmtId="6" fontId="0" fillId="0" borderId="60" xfId="0" applyNumberFormat="1" applyBorder="1" applyAlignment="1">
      <alignment horizontal="center"/>
    </xf>
    <xf numFmtId="6" fontId="0" fillId="0" borderId="2" xfId="0" applyNumberFormat="1" applyBorder="1" applyAlignment="1">
      <alignment horizontal="center"/>
    </xf>
    <xf numFmtId="6" fontId="0" fillId="4" borderId="2" xfId="0" applyNumberFormat="1" applyFill="1" applyBorder="1" applyAlignment="1">
      <alignment horizontal="center"/>
    </xf>
    <xf numFmtId="6" fontId="0" fillId="2" borderId="4" xfId="0" applyNumberFormat="1" applyFill="1" applyBorder="1" applyAlignment="1">
      <alignment horizontal="center"/>
    </xf>
    <xf numFmtId="0" fontId="0" fillId="5" borderId="59" xfId="0" applyFill="1" applyBorder="1" applyAlignment="1">
      <alignment horizontal="center"/>
    </xf>
    <xf numFmtId="6" fontId="0" fillId="0" borderId="26" xfId="0" applyNumberFormat="1" applyBorder="1" applyAlignment="1">
      <alignment horizontal="center"/>
    </xf>
    <xf numFmtId="6" fontId="0" fillId="4" borderId="32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17" xfId="0" applyFill="1" applyBorder="1"/>
    <xf numFmtId="0" fontId="0" fillId="6" borderId="37" xfId="0" applyFill="1" applyBorder="1"/>
    <xf numFmtId="0" fontId="0" fillId="6" borderId="39" xfId="0" applyFill="1" applyBorder="1"/>
    <xf numFmtId="6" fontId="0" fillId="6" borderId="17" xfId="0" applyNumberFormat="1" applyFill="1" applyBorder="1" applyAlignment="1">
      <alignment horizontal="center"/>
    </xf>
    <xf numFmtId="6" fontId="0" fillId="6" borderId="37" xfId="0" applyNumberFormat="1" applyFill="1" applyBorder="1" applyAlignment="1">
      <alignment horizontal="center"/>
    </xf>
    <xf numFmtId="6" fontId="0" fillId="6" borderId="39" xfId="0" applyNumberFormat="1" applyFill="1" applyBorder="1" applyAlignment="1">
      <alignment horizontal="center"/>
    </xf>
    <xf numFmtId="0" fontId="0" fillId="6" borderId="14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18" xfId="0" applyFill="1" applyBorder="1"/>
    <xf numFmtId="0" fontId="0" fillId="6" borderId="0" xfId="0" applyFill="1"/>
    <xf numFmtId="0" fontId="0" fillId="6" borderId="19" xfId="0" applyFill="1" applyBorder="1"/>
    <xf numFmtId="0" fontId="3" fillId="5" borderId="34" xfId="0" applyFont="1" applyFill="1" applyBorder="1" applyAlignment="1">
      <alignment horizontal="center"/>
    </xf>
    <xf numFmtId="0" fontId="3" fillId="5" borderId="35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 vertical="center" textRotation="90" wrapText="1"/>
    </xf>
    <xf numFmtId="0" fontId="2" fillId="2" borderId="18" xfId="0" applyFont="1" applyFill="1" applyBorder="1" applyAlignment="1">
      <alignment horizontal="center" vertical="center" textRotation="90" wrapText="1"/>
    </xf>
    <xf numFmtId="0" fontId="3" fillId="3" borderId="22" xfId="0" applyFont="1" applyFill="1" applyBorder="1" applyAlignment="1">
      <alignment horizontal="center" vertical="center" textRotation="90" wrapText="1"/>
    </xf>
    <xf numFmtId="0" fontId="3" fillId="3" borderId="21" xfId="0" applyFont="1" applyFill="1" applyBorder="1" applyAlignment="1">
      <alignment horizontal="center" vertical="center" textRotation="90" wrapText="1"/>
    </xf>
    <xf numFmtId="0" fontId="2" fillId="2" borderId="22" xfId="0" applyFont="1" applyFill="1" applyBorder="1" applyAlignment="1">
      <alignment horizontal="center" vertical="center" textRotation="90" wrapText="1"/>
    </xf>
    <xf numFmtId="0" fontId="2" fillId="2" borderId="20" xfId="0" applyFont="1" applyFill="1" applyBorder="1" applyAlignment="1">
      <alignment horizontal="center" vertical="center" textRotation="90" wrapText="1"/>
    </xf>
    <xf numFmtId="0" fontId="2" fillId="2" borderId="21" xfId="0" applyFont="1" applyFill="1" applyBorder="1" applyAlignment="1">
      <alignment horizontal="center" vertical="center" textRotation="90" wrapText="1"/>
    </xf>
    <xf numFmtId="0" fontId="3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3" fillId="3" borderId="34" xfId="0" applyFont="1" applyFill="1" applyBorder="1" applyAlignment="1">
      <alignment horizontal="center" wrapText="1"/>
    </xf>
    <xf numFmtId="0" fontId="3" fillId="3" borderId="35" xfId="0" applyFont="1" applyFill="1" applyBorder="1" applyAlignment="1">
      <alignment horizontal="center" wrapText="1"/>
    </xf>
    <xf numFmtId="0" fontId="3" fillId="3" borderId="36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center" vertical="center" textRotation="90"/>
    </xf>
    <xf numFmtId="0" fontId="3" fillId="3" borderId="20" xfId="0" applyFont="1" applyFill="1" applyBorder="1" applyAlignment="1">
      <alignment horizontal="center" vertical="center" textRotation="90"/>
    </xf>
    <xf numFmtId="0" fontId="3" fillId="3" borderId="21" xfId="0" applyFont="1" applyFill="1" applyBorder="1" applyAlignment="1">
      <alignment horizontal="center" vertical="center" textRotation="90"/>
    </xf>
    <xf numFmtId="0" fontId="2" fillId="2" borderId="5" xfId="0" applyFont="1" applyFill="1" applyBorder="1" applyAlignment="1">
      <alignment horizontal="center" vertical="center" textRotation="90"/>
    </xf>
    <xf numFmtId="0" fontId="2" fillId="2" borderId="8" xfId="0" applyFont="1" applyFill="1" applyBorder="1" applyAlignment="1">
      <alignment horizontal="center" vertical="center" textRotation="90"/>
    </xf>
    <xf numFmtId="0" fontId="2" fillId="2" borderId="31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 textRotation="90"/>
    </xf>
    <xf numFmtId="0" fontId="2" fillId="2" borderId="14" xfId="0" applyFont="1" applyFill="1" applyBorder="1" applyAlignment="1">
      <alignment horizontal="center" vertical="center" textRotation="90" wrapText="1"/>
    </xf>
    <xf numFmtId="0" fontId="3" fillId="3" borderId="34" xfId="0" applyFont="1" applyFill="1" applyBorder="1" applyAlignment="1">
      <alignment horizontal="center" vertical="top" wrapText="1"/>
    </xf>
    <xf numFmtId="0" fontId="3" fillId="3" borderId="35" xfId="0" applyFont="1" applyFill="1" applyBorder="1" applyAlignment="1">
      <alignment horizontal="center" vertical="top" wrapText="1"/>
    </xf>
    <xf numFmtId="0" fontId="3" fillId="3" borderId="36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center" textRotation="90"/>
    </xf>
    <xf numFmtId="0" fontId="3" fillId="3" borderId="15" xfId="0" applyFont="1" applyFill="1" applyBorder="1" applyAlignment="1">
      <alignment horizontal="center"/>
    </xf>
    <xf numFmtId="6" fontId="2" fillId="6" borderId="14" xfId="0" applyNumberFormat="1" applyFont="1" applyFill="1" applyBorder="1" applyAlignment="1">
      <alignment horizontal="center" wrapText="1"/>
    </xf>
    <xf numFmtId="6" fontId="2" fillId="6" borderId="15" xfId="0" applyNumberFormat="1" applyFont="1" applyFill="1" applyBorder="1" applyAlignment="1">
      <alignment horizontal="center" wrapText="1"/>
    </xf>
    <xf numFmtId="6" fontId="2" fillId="6" borderId="16" xfId="0" applyNumberFormat="1" applyFont="1" applyFill="1" applyBorder="1" applyAlignment="1">
      <alignment horizontal="center" wrapText="1"/>
    </xf>
    <xf numFmtId="6" fontId="2" fillId="6" borderId="18" xfId="0" applyNumberFormat="1" applyFont="1" applyFill="1" applyBorder="1" applyAlignment="1">
      <alignment horizontal="center" wrapText="1"/>
    </xf>
    <xf numFmtId="6" fontId="2" fillId="6" borderId="0" xfId="0" applyNumberFormat="1" applyFont="1" applyFill="1" applyAlignment="1">
      <alignment horizontal="center" wrapText="1"/>
    </xf>
    <xf numFmtId="6" fontId="2" fillId="6" borderId="19" xfId="0" applyNumberFormat="1" applyFont="1" applyFill="1" applyBorder="1" applyAlignment="1">
      <alignment horizontal="center" wrapText="1"/>
    </xf>
    <xf numFmtId="6" fontId="0" fillId="6" borderId="18" xfId="0" applyNumberFormat="1" applyFill="1" applyBorder="1" applyAlignment="1">
      <alignment horizontal="center"/>
    </xf>
    <xf numFmtId="6" fontId="0" fillId="6" borderId="0" xfId="0" applyNumberFormat="1" applyFill="1" applyAlignment="1">
      <alignment horizontal="center"/>
    </xf>
    <xf numFmtId="6" fontId="0" fillId="6" borderId="19" xfId="0" applyNumberFormat="1" applyFill="1" applyBorder="1" applyAlignment="1">
      <alignment horizontal="center"/>
    </xf>
    <xf numFmtId="0" fontId="2" fillId="7" borderId="14" xfId="0" applyFont="1" applyFill="1" applyBorder="1" applyAlignment="1">
      <alignment horizontal="center" vertical="center" textRotation="90"/>
    </xf>
    <xf numFmtId="0" fontId="2" fillId="7" borderId="18" xfId="0" applyFont="1" applyFill="1" applyBorder="1" applyAlignment="1">
      <alignment horizontal="center" vertical="center" textRotation="90"/>
    </xf>
    <xf numFmtId="0" fontId="2" fillId="7" borderId="17" xfId="0" applyFont="1" applyFill="1" applyBorder="1" applyAlignment="1">
      <alignment horizontal="center" vertical="center" textRotation="90"/>
    </xf>
    <xf numFmtId="0" fontId="2" fillId="7" borderId="22" xfId="0" applyFont="1" applyFill="1" applyBorder="1" applyAlignment="1">
      <alignment horizontal="center" vertical="center" textRotation="90" wrapText="1"/>
    </xf>
    <xf numFmtId="0" fontId="2" fillId="7" borderId="20" xfId="0" applyFont="1" applyFill="1" applyBorder="1" applyAlignment="1">
      <alignment horizontal="center" vertical="center" textRotation="90" wrapText="1"/>
    </xf>
    <xf numFmtId="0" fontId="3" fillId="7" borderId="20" xfId="0" applyFont="1" applyFill="1" applyBorder="1" applyAlignment="1">
      <alignment horizontal="center" vertical="center" textRotation="90" wrapText="1"/>
    </xf>
    <xf numFmtId="0" fontId="3" fillId="7" borderId="21" xfId="0" applyFont="1" applyFill="1" applyBorder="1" applyAlignment="1">
      <alignment horizontal="center" vertical="center" textRotation="90" wrapText="1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52" xfId="0" applyFont="1" applyFill="1" applyBorder="1" applyAlignment="1">
      <alignment horizontal="center" vertical="center" textRotation="90" wrapText="1"/>
    </xf>
    <xf numFmtId="0" fontId="2" fillId="2" borderId="8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3" borderId="14" xfId="0" applyFont="1" applyFill="1" applyBorder="1" applyAlignment="1">
      <alignment horizontal="center" vertical="center" textRotation="90" wrapText="1"/>
    </xf>
    <xf numFmtId="0" fontId="2" fillId="3" borderId="18" xfId="0" applyFont="1" applyFill="1" applyBorder="1" applyAlignment="1">
      <alignment horizontal="center" vertical="center" textRotation="90" wrapText="1"/>
    </xf>
    <xf numFmtId="0" fontId="2" fillId="3" borderId="17" xfId="0" applyFont="1" applyFill="1" applyBorder="1" applyAlignment="1">
      <alignment horizontal="center" vertical="center" textRotation="90" wrapText="1"/>
    </xf>
    <xf numFmtId="0" fontId="2" fillId="3" borderId="22" xfId="0" applyFont="1" applyFill="1" applyBorder="1" applyAlignment="1">
      <alignment horizontal="center" vertical="center" textRotation="90" wrapText="1"/>
    </xf>
    <xf numFmtId="0" fontId="2" fillId="3" borderId="20" xfId="0" applyFont="1" applyFill="1" applyBorder="1" applyAlignment="1">
      <alignment horizontal="center" vertical="center" textRotation="90" wrapText="1"/>
    </xf>
    <xf numFmtId="0" fontId="2" fillId="3" borderId="21" xfId="0" applyFont="1" applyFill="1" applyBorder="1" applyAlignment="1">
      <alignment horizontal="center" vertical="center" textRotation="90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71"/>
      <color rgb="FFFFFFB7"/>
      <color rgb="FFFDDDFF"/>
      <color rgb="FF94FFFF"/>
      <color rgb="FFFFF2CC"/>
      <color rgb="FF94AF2E"/>
      <color rgb="FF71893F"/>
      <color rgb="FFB2E2E6"/>
      <color rgb="FFFEA7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406648</xdr:colOff>
      <xdr:row>0</xdr:row>
      <xdr:rowOff>176933</xdr:rowOff>
    </xdr:from>
    <xdr:to>
      <xdr:col>2</xdr:col>
      <xdr:colOff>536188</xdr:colOff>
      <xdr:row>3</xdr:row>
      <xdr:rowOff>66349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438AB-2419-44EA-BA33-15F959764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648" y="176933"/>
          <a:ext cx="1467686" cy="443802"/>
        </a:xfrm>
        <a:prstGeom prst="rect">
          <a:avLst/>
        </a:prstGeom>
      </xdr:spPr>
    </xdr:pic>
    <xdr:clientData/>
  </xdr:twoCellAnchor>
  <xdr:twoCellAnchor editAs="oneCell">
    <xdr:from>
      <xdr:col>11</xdr:col>
      <xdr:colOff>581024</xdr:colOff>
      <xdr:row>2</xdr:row>
      <xdr:rowOff>26212</xdr:rowOff>
    </xdr:from>
    <xdr:to>
      <xdr:col>14</xdr:col>
      <xdr:colOff>114098</xdr:colOff>
      <xdr:row>4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92FC32-D341-455A-918A-3FB941BFA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1074" y="407212"/>
          <a:ext cx="1914324" cy="3547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411480</xdr:colOff>
      <xdr:row>0</xdr:row>
      <xdr:rowOff>175261</xdr:rowOff>
    </xdr:from>
    <xdr:to>
      <xdr:col>2</xdr:col>
      <xdr:colOff>655320</xdr:colOff>
      <xdr:row>3</xdr:row>
      <xdr:rowOff>61502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3961EE-69EA-45C9-93AE-BA1B58409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" y="175261"/>
          <a:ext cx="1463040" cy="434881"/>
        </a:xfrm>
        <a:prstGeom prst="rect">
          <a:avLst/>
        </a:prstGeom>
      </xdr:spPr>
    </xdr:pic>
    <xdr:clientData/>
  </xdr:twoCellAnchor>
  <xdr:twoCellAnchor editAs="oneCell">
    <xdr:from>
      <xdr:col>9</xdr:col>
      <xdr:colOff>231141</xdr:colOff>
      <xdr:row>1</xdr:row>
      <xdr:rowOff>132082</xdr:rowOff>
    </xdr:from>
    <xdr:to>
      <xdr:col>10</xdr:col>
      <xdr:colOff>592455</xdr:colOff>
      <xdr:row>3</xdr:row>
      <xdr:rowOff>55400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48BBF0-57DA-4D53-AD00-C7536B6E4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6491" y="313057"/>
          <a:ext cx="1532889" cy="2852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1</xdr:row>
      <xdr:rowOff>144780</xdr:rowOff>
    </xdr:from>
    <xdr:to>
      <xdr:col>2</xdr:col>
      <xdr:colOff>0</xdr:colOff>
      <xdr:row>3</xdr:row>
      <xdr:rowOff>110817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8C5571-C981-467F-9C1C-5B51CF912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" y="327660"/>
          <a:ext cx="1097280" cy="331797"/>
        </a:xfrm>
        <a:prstGeom prst="rect">
          <a:avLst/>
        </a:prstGeom>
      </xdr:spPr>
    </xdr:pic>
    <xdr:clientData/>
  </xdr:twoCellAnchor>
  <xdr:twoCellAnchor editAs="oneCell">
    <xdr:from>
      <xdr:col>3</xdr:col>
      <xdr:colOff>502920</xdr:colOff>
      <xdr:row>2</xdr:row>
      <xdr:rowOff>91441</xdr:rowOff>
    </xdr:from>
    <xdr:to>
      <xdr:col>4</xdr:col>
      <xdr:colOff>734741</xdr:colOff>
      <xdr:row>3</xdr:row>
      <xdr:rowOff>134745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DE4C13-8E32-4569-9B71-AA36C771D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8940" y="457201"/>
          <a:ext cx="1176701" cy="226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A70ED-6FA4-40AF-BD72-C5B2C6D5001B}">
  <sheetPr>
    <tabColor theme="5" tint="0.59999389629810485"/>
  </sheetPr>
  <dimension ref="A4:U53"/>
  <sheetViews>
    <sheetView tabSelected="1" topLeftCell="A29" zoomScaleNormal="100" workbookViewId="0">
      <selection activeCell="T8" sqref="T8"/>
    </sheetView>
  </sheetViews>
  <sheetFormatPr defaultRowHeight="15" x14ac:dyDescent="0.25"/>
  <cols>
    <col min="1" max="1" width="10.5703125" customWidth="1"/>
    <col min="3" max="3" width="19.28515625" customWidth="1"/>
    <col min="4" max="5" width="14.28515625" customWidth="1"/>
    <col min="6" max="6" width="12.5703125" customWidth="1"/>
    <col min="7" max="7" width="13.140625" customWidth="1"/>
    <col min="8" max="8" width="14" customWidth="1"/>
    <col min="9" max="9" width="4" customWidth="1"/>
    <col min="10" max="10" width="12.5703125" customWidth="1"/>
    <col min="11" max="13" width="10.7109375" customWidth="1"/>
    <col min="14" max="14" width="14.28515625" customWidth="1"/>
    <col min="15" max="15" width="15.28515625" customWidth="1"/>
  </cols>
  <sheetData>
    <row r="4" spans="1:21" ht="15.75" thickBot="1" x14ac:dyDescent="0.3"/>
    <row r="5" spans="1:21" ht="19.899999999999999" customHeight="1" thickBot="1" x14ac:dyDescent="0.35">
      <c r="A5" s="180" t="s">
        <v>76</v>
      </c>
      <c r="B5" s="181"/>
      <c r="C5" s="181"/>
      <c r="D5" s="182"/>
      <c r="E5" s="165"/>
    </row>
    <row r="6" spans="1:21" ht="15.75" thickBot="1" x14ac:dyDescent="0.3"/>
    <row r="7" spans="1:21" ht="51" customHeight="1" thickBot="1" x14ac:dyDescent="0.35">
      <c r="A7" s="196" t="s">
        <v>23</v>
      </c>
      <c r="B7" s="208" t="s">
        <v>62</v>
      </c>
      <c r="C7" s="208"/>
      <c r="D7" s="208"/>
      <c r="E7" s="208"/>
      <c r="F7" s="208"/>
      <c r="G7" s="208"/>
      <c r="H7" s="208"/>
      <c r="I7" s="19"/>
      <c r="J7" s="191" t="s">
        <v>83</v>
      </c>
      <c r="K7" s="191"/>
      <c r="L7" s="192"/>
      <c r="M7" s="190" t="s">
        <v>59</v>
      </c>
      <c r="N7" s="191"/>
      <c r="O7" s="192"/>
      <c r="P7" s="3"/>
      <c r="Q7" s="136"/>
      <c r="R7" s="136"/>
      <c r="S7" s="136"/>
      <c r="T7" s="136"/>
      <c r="U7" s="136"/>
    </row>
    <row r="8" spans="1:21" ht="57.6" customHeight="1" thickBot="1" x14ac:dyDescent="0.3">
      <c r="A8" s="197"/>
      <c r="B8" s="34"/>
      <c r="C8" s="86" t="s">
        <v>9</v>
      </c>
      <c r="D8" s="87" t="s">
        <v>80</v>
      </c>
      <c r="E8" s="87" t="s">
        <v>82</v>
      </c>
      <c r="F8" s="87" t="s">
        <v>81</v>
      </c>
      <c r="G8" s="145" t="s">
        <v>19</v>
      </c>
      <c r="H8" s="147" t="s">
        <v>20</v>
      </c>
      <c r="I8" s="24"/>
      <c r="J8" s="89" t="s">
        <v>47</v>
      </c>
      <c r="K8" s="90" t="s">
        <v>19</v>
      </c>
      <c r="L8" s="88" t="s">
        <v>20</v>
      </c>
      <c r="M8" s="40"/>
      <c r="N8" s="41"/>
      <c r="O8" s="42"/>
      <c r="P8" s="5"/>
    </row>
    <row r="9" spans="1:21" ht="22.15" customHeight="1" x14ac:dyDescent="0.25">
      <c r="A9" s="197"/>
      <c r="B9" s="187" t="s">
        <v>8</v>
      </c>
      <c r="C9" s="9" t="s">
        <v>10</v>
      </c>
      <c r="D9" s="143">
        <v>3960</v>
      </c>
      <c r="E9" s="164">
        <v>231</v>
      </c>
      <c r="F9" s="30">
        <f>(D9/12) + (E9/12)</f>
        <v>349.25</v>
      </c>
      <c r="G9" s="16"/>
      <c r="H9" s="6">
        <f>(D9+E9)*G9</f>
        <v>0</v>
      </c>
      <c r="I9" s="207" t="s">
        <v>25</v>
      </c>
      <c r="J9" s="157">
        <v>1320</v>
      </c>
      <c r="K9" s="162"/>
      <c r="L9" s="158">
        <f>J9*K9</f>
        <v>0</v>
      </c>
      <c r="M9" s="44"/>
      <c r="N9" s="44"/>
      <c r="O9" s="45"/>
    </row>
    <row r="10" spans="1:21" ht="15.75" thickBot="1" x14ac:dyDescent="0.3">
      <c r="A10" s="197"/>
      <c r="B10" s="188"/>
      <c r="C10" s="127" t="s">
        <v>11</v>
      </c>
      <c r="D10" s="12">
        <v>6600</v>
      </c>
      <c r="E10" s="21">
        <v>385</v>
      </c>
      <c r="F10" s="21">
        <f t="shared" ref="F10:F14" si="0">(D10/12) + (E10/12)</f>
        <v>582.08333333333337</v>
      </c>
      <c r="G10" s="16"/>
      <c r="H10" s="6">
        <f t="shared" ref="H10:H14" si="1">(D10+E10)*G10</f>
        <v>0</v>
      </c>
      <c r="I10" s="207"/>
      <c r="J10" s="12">
        <v>1320</v>
      </c>
      <c r="K10" s="25"/>
      <c r="L10" s="15">
        <f>J10*K10</f>
        <v>0</v>
      </c>
      <c r="M10" s="44"/>
      <c r="N10" s="44"/>
      <c r="O10" s="45"/>
    </row>
    <row r="11" spans="1:21" x14ac:dyDescent="0.25">
      <c r="A11" s="197"/>
      <c r="B11" s="188"/>
      <c r="C11" s="8" t="s">
        <v>12</v>
      </c>
      <c r="D11" s="6">
        <v>9240</v>
      </c>
      <c r="E11" s="20">
        <v>594</v>
      </c>
      <c r="F11" s="30">
        <f t="shared" si="0"/>
        <v>819.5</v>
      </c>
      <c r="G11" s="16"/>
      <c r="H11" s="6">
        <f t="shared" si="1"/>
        <v>0</v>
      </c>
      <c r="I11" s="207"/>
      <c r="J11" s="157">
        <v>1320</v>
      </c>
      <c r="K11" s="16"/>
      <c r="L11" s="159">
        <f t="shared" ref="L11:L14" si="2">J11*K11</f>
        <v>0</v>
      </c>
      <c r="M11" s="44"/>
      <c r="N11" s="44"/>
      <c r="O11" s="45"/>
    </row>
    <row r="12" spans="1:21" ht="15.75" thickBot="1" x14ac:dyDescent="0.3">
      <c r="A12" s="197"/>
      <c r="B12" s="188"/>
      <c r="C12" s="127" t="s">
        <v>13</v>
      </c>
      <c r="D12" s="12">
        <v>17464</v>
      </c>
      <c r="E12" s="21">
        <v>968</v>
      </c>
      <c r="F12" s="21">
        <f t="shared" si="0"/>
        <v>1536</v>
      </c>
      <c r="G12" s="16"/>
      <c r="H12" s="6">
        <f t="shared" si="1"/>
        <v>0</v>
      </c>
      <c r="I12" s="207"/>
      <c r="J12" s="12">
        <v>1320</v>
      </c>
      <c r="K12" s="31"/>
      <c r="L12" s="32">
        <f t="shared" si="2"/>
        <v>0</v>
      </c>
      <c r="M12" s="44"/>
      <c r="N12" s="44"/>
      <c r="O12" s="45"/>
    </row>
    <row r="13" spans="1:21" x14ac:dyDescent="0.25">
      <c r="A13" s="197"/>
      <c r="B13" s="188"/>
      <c r="C13" s="18" t="s">
        <v>77</v>
      </c>
      <c r="D13" s="143">
        <v>26455</v>
      </c>
      <c r="E13" s="144">
        <v>1749</v>
      </c>
      <c r="F13" s="30">
        <f t="shared" si="0"/>
        <v>2350.3333333333335</v>
      </c>
      <c r="G13" s="16"/>
      <c r="H13" s="6">
        <f t="shared" si="1"/>
        <v>0</v>
      </c>
      <c r="I13" s="207"/>
      <c r="J13" s="157">
        <v>1320</v>
      </c>
      <c r="K13" s="16"/>
      <c r="L13" s="160">
        <f t="shared" si="2"/>
        <v>0</v>
      </c>
      <c r="M13" s="44"/>
      <c r="N13" s="44"/>
      <c r="O13" s="45"/>
    </row>
    <row r="14" spans="1:21" ht="15.75" thickBot="1" x14ac:dyDescent="0.3">
      <c r="A14" s="197"/>
      <c r="B14" s="189"/>
      <c r="C14" s="127" t="s">
        <v>78</v>
      </c>
      <c r="D14" s="12">
        <v>35882</v>
      </c>
      <c r="E14" s="21">
        <v>2288</v>
      </c>
      <c r="F14" s="21">
        <f t="shared" si="0"/>
        <v>3180.833333333333</v>
      </c>
      <c r="G14" s="31"/>
      <c r="H14" s="6">
        <f t="shared" si="1"/>
        <v>0</v>
      </c>
      <c r="I14" s="207"/>
      <c r="J14" s="12">
        <v>1320</v>
      </c>
      <c r="K14" s="67"/>
      <c r="L14" s="161">
        <f t="shared" si="2"/>
        <v>0</v>
      </c>
      <c r="M14" s="44"/>
      <c r="N14" s="44"/>
      <c r="O14" s="45"/>
    </row>
    <row r="15" spans="1:21" ht="15.75" thickBot="1" x14ac:dyDescent="0.3">
      <c r="A15" s="197"/>
      <c r="B15" s="152"/>
      <c r="C15" s="8"/>
      <c r="D15" s="4"/>
      <c r="E15" s="22"/>
      <c r="F15" s="22"/>
      <c r="G15" s="72" t="s">
        <v>73</v>
      </c>
      <c r="H15" s="163">
        <f>SUM(H9:H14)</f>
        <v>0</v>
      </c>
      <c r="I15" s="197"/>
      <c r="J15" s="1"/>
      <c r="K15" s="149" t="s">
        <v>73</v>
      </c>
      <c r="L15" s="150">
        <f>SUM(L9:L14)</f>
        <v>0</v>
      </c>
      <c r="M15" s="43"/>
      <c r="N15" s="44"/>
      <c r="O15" s="45"/>
    </row>
    <row r="16" spans="1:21" ht="23.45" customHeight="1" x14ac:dyDescent="0.25">
      <c r="A16" s="197"/>
      <c r="B16" s="187" t="s">
        <v>14</v>
      </c>
      <c r="C16" s="8" t="s">
        <v>10</v>
      </c>
      <c r="D16" s="143">
        <v>3960</v>
      </c>
      <c r="E16" s="164">
        <v>231</v>
      </c>
      <c r="F16" s="30">
        <f>(D16/12) + (E16/12)</f>
        <v>349.25</v>
      </c>
      <c r="G16" s="17"/>
      <c r="H16" s="6">
        <f>(D16+E16)*G16</f>
        <v>0</v>
      </c>
      <c r="I16" s="207"/>
      <c r="J16" s="157">
        <v>1320</v>
      </c>
      <c r="K16" s="162"/>
      <c r="L16" s="158">
        <f t="shared" ref="L16:L21" si="3">J16*K16</f>
        <v>0</v>
      </c>
      <c r="M16" s="44"/>
      <c r="N16" s="44"/>
      <c r="O16" s="45"/>
    </row>
    <row r="17" spans="1:15" ht="15.75" thickBot="1" x14ac:dyDescent="0.3">
      <c r="A17" s="197"/>
      <c r="B17" s="188"/>
      <c r="C17" s="127" t="s">
        <v>15</v>
      </c>
      <c r="D17" s="12">
        <v>6600</v>
      </c>
      <c r="E17" s="21">
        <v>385</v>
      </c>
      <c r="F17" s="21">
        <f t="shared" ref="F17:F21" si="4">(D17/12) + (E17/12)</f>
        <v>582.08333333333337</v>
      </c>
      <c r="G17" s="16"/>
      <c r="H17" s="6">
        <f t="shared" ref="H17:H21" si="5">(D17+E17)*G17</f>
        <v>0</v>
      </c>
      <c r="I17" s="207"/>
      <c r="J17" s="12">
        <v>1320</v>
      </c>
      <c r="K17" s="16"/>
      <c r="L17" s="15">
        <f t="shared" si="3"/>
        <v>0</v>
      </c>
      <c r="M17" s="44"/>
      <c r="N17" s="44"/>
      <c r="O17" s="45"/>
    </row>
    <row r="18" spans="1:15" x14ac:dyDescent="0.25">
      <c r="A18" s="197"/>
      <c r="B18" s="188"/>
      <c r="C18" s="8" t="s">
        <v>12</v>
      </c>
      <c r="D18" s="6">
        <v>9240</v>
      </c>
      <c r="E18" s="20">
        <v>594</v>
      </c>
      <c r="F18" s="30">
        <f t="shared" si="4"/>
        <v>819.5</v>
      </c>
      <c r="G18" s="16"/>
      <c r="H18" s="6">
        <f t="shared" si="5"/>
        <v>0</v>
      </c>
      <c r="I18" s="207"/>
      <c r="J18" s="157">
        <v>1320</v>
      </c>
      <c r="K18" s="16"/>
      <c r="L18" s="159">
        <f t="shared" si="3"/>
        <v>0</v>
      </c>
      <c r="M18" s="44"/>
      <c r="N18" s="44"/>
      <c r="O18" s="45"/>
    </row>
    <row r="19" spans="1:15" ht="15.75" thickBot="1" x14ac:dyDescent="0.3">
      <c r="A19" s="197"/>
      <c r="B19" s="188"/>
      <c r="C19" s="127" t="s">
        <v>13</v>
      </c>
      <c r="D19" s="12">
        <v>17464</v>
      </c>
      <c r="E19" s="21">
        <v>968</v>
      </c>
      <c r="F19" s="21">
        <f t="shared" si="4"/>
        <v>1536</v>
      </c>
      <c r="G19" s="16"/>
      <c r="H19" s="6">
        <f t="shared" si="5"/>
        <v>0</v>
      </c>
      <c r="I19" s="207"/>
      <c r="J19" s="12">
        <v>1320</v>
      </c>
      <c r="K19" s="16"/>
      <c r="L19" s="15">
        <f t="shared" si="3"/>
        <v>0</v>
      </c>
      <c r="M19" s="44"/>
      <c r="N19" s="44"/>
      <c r="O19" s="45"/>
    </row>
    <row r="20" spans="1:15" x14ac:dyDescent="0.25">
      <c r="A20" s="197"/>
      <c r="B20" s="188"/>
      <c r="C20" s="18" t="s">
        <v>77</v>
      </c>
      <c r="D20" s="143">
        <v>26455</v>
      </c>
      <c r="E20" s="144">
        <v>1749</v>
      </c>
      <c r="F20" s="30">
        <f t="shared" si="4"/>
        <v>2350.3333333333335</v>
      </c>
      <c r="G20" s="16"/>
      <c r="H20" s="6">
        <f t="shared" si="5"/>
        <v>0</v>
      </c>
      <c r="I20" s="207"/>
      <c r="J20" s="157">
        <v>1320</v>
      </c>
      <c r="K20" s="16"/>
      <c r="L20" s="160">
        <f t="shared" si="3"/>
        <v>0</v>
      </c>
      <c r="M20" s="44"/>
      <c r="N20" s="44"/>
      <c r="O20" s="45"/>
    </row>
    <row r="21" spans="1:15" ht="15.75" thickBot="1" x14ac:dyDescent="0.3">
      <c r="A21" s="197"/>
      <c r="B21" s="189"/>
      <c r="C21" s="127" t="s">
        <v>78</v>
      </c>
      <c r="D21" s="12">
        <v>35882</v>
      </c>
      <c r="E21" s="21">
        <v>2288</v>
      </c>
      <c r="F21" s="21">
        <f t="shared" si="4"/>
        <v>3180.833333333333</v>
      </c>
      <c r="G21" s="31"/>
      <c r="H21" s="6">
        <f t="shared" si="5"/>
        <v>0</v>
      </c>
      <c r="I21" s="207"/>
      <c r="J21" s="12">
        <v>1320</v>
      </c>
      <c r="K21" s="67"/>
      <c r="L21" s="161">
        <f t="shared" si="3"/>
        <v>0</v>
      </c>
      <c r="M21" s="44"/>
      <c r="N21" s="44"/>
      <c r="O21" s="45"/>
    </row>
    <row r="22" spans="1:15" ht="15.75" thickBot="1" x14ac:dyDescent="0.3">
      <c r="A22" s="197"/>
      <c r="B22" s="153"/>
      <c r="C22" s="166"/>
      <c r="D22" s="4"/>
      <c r="E22" s="22"/>
      <c r="F22" s="167"/>
      <c r="G22" s="72" t="s">
        <v>73</v>
      </c>
      <c r="H22" s="163">
        <f>SUM(H16:H21)</f>
        <v>0</v>
      </c>
      <c r="I22" s="197"/>
      <c r="J22" s="1"/>
      <c r="K22" s="149" t="s">
        <v>73</v>
      </c>
      <c r="L22" s="150">
        <f>SUM(L16:L21)</f>
        <v>0</v>
      </c>
      <c r="M22" s="43"/>
      <c r="N22" s="44"/>
      <c r="O22" s="45"/>
    </row>
    <row r="23" spans="1:15" ht="22.15" customHeight="1" x14ac:dyDescent="0.25">
      <c r="A23" s="197"/>
      <c r="B23" s="187" t="s">
        <v>16</v>
      </c>
      <c r="C23" s="9" t="s">
        <v>10</v>
      </c>
      <c r="D23" s="29">
        <v>5940</v>
      </c>
      <c r="E23" s="164">
        <v>231</v>
      </c>
      <c r="F23" s="30">
        <f>(D23/12) + (E23/12)</f>
        <v>514.25</v>
      </c>
      <c r="G23" s="17"/>
      <c r="H23" s="6">
        <f>(D23+E23)*G23</f>
        <v>0</v>
      </c>
      <c r="I23" s="207"/>
      <c r="J23" s="157">
        <v>1320</v>
      </c>
      <c r="K23" s="162"/>
      <c r="L23" s="158">
        <f t="shared" ref="L23:L28" si="6">J23*K23</f>
        <v>0</v>
      </c>
      <c r="M23" s="44"/>
      <c r="N23" s="44"/>
      <c r="O23" s="45"/>
    </row>
    <row r="24" spans="1:15" ht="15.75" thickBot="1" x14ac:dyDescent="0.3">
      <c r="A24" s="197"/>
      <c r="B24" s="188"/>
      <c r="C24" s="127" t="s">
        <v>17</v>
      </c>
      <c r="D24" s="12">
        <v>9900</v>
      </c>
      <c r="E24" s="21">
        <v>385</v>
      </c>
      <c r="F24" s="21">
        <f t="shared" ref="F24:F28" si="7">(D24/12) + (E24/12)</f>
        <v>857.08333333333337</v>
      </c>
      <c r="G24" s="16"/>
      <c r="H24" s="6">
        <f t="shared" ref="H24:H28" si="8">(D24+E24)*G24</f>
        <v>0</v>
      </c>
      <c r="I24" s="207"/>
      <c r="J24" s="12">
        <v>1320</v>
      </c>
      <c r="K24" s="16"/>
      <c r="L24" s="15">
        <f t="shared" si="6"/>
        <v>0</v>
      </c>
      <c r="M24" s="44"/>
      <c r="N24" s="44"/>
      <c r="O24" s="45"/>
    </row>
    <row r="25" spans="1:15" x14ac:dyDescent="0.25">
      <c r="A25" s="197"/>
      <c r="B25" s="188"/>
      <c r="C25" s="8" t="s">
        <v>12</v>
      </c>
      <c r="D25" s="6">
        <v>13750</v>
      </c>
      <c r="E25" s="20">
        <v>594</v>
      </c>
      <c r="F25" s="30">
        <f t="shared" si="7"/>
        <v>1195.3333333333333</v>
      </c>
      <c r="G25" s="16"/>
      <c r="H25" s="6">
        <f t="shared" si="8"/>
        <v>0</v>
      </c>
      <c r="I25" s="207"/>
      <c r="J25" s="157">
        <v>1320</v>
      </c>
      <c r="K25" s="16"/>
      <c r="L25" s="159">
        <f t="shared" si="6"/>
        <v>0</v>
      </c>
      <c r="M25" s="44"/>
      <c r="N25" s="44"/>
      <c r="O25" s="45"/>
    </row>
    <row r="26" spans="1:15" ht="15.75" thickBot="1" x14ac:dyDescent="0.3">
      <c r="A26" s="197"/>
      <c r="B26" s="188"/>
      <c r="C26" s="127" t="s">
        <v>13</v>
      </c>
      <c r="D26" s="12">
        <v>23575</v>
      </c>
      <c r="E26" s="21">
        <v>968</v>
      </c>
      <c r="F26" s="21">
        <f t="shared" si="7"/>
        <v>2045.25</v>
      </c>
      <c r="G26" s="16"/>
      <c r="H26" s="6">
        <f t="shared" si="8"/>
        <v>0</v>
      </c>
      <c r="I26" s="207"/>
      <c r="J26" s="12">
        <v>1320</v>
      </c>
      <c r="K26" s="16"/>
      <c r="L26" s="15">
        <f t="shared" si="6"/>
        <v>0</v>
      </c>
      <c r="M26" s="44"/>
      <c r="N26" s="44"/>
      <c r="O26" s="45"/>
    </row>
    <row r="27" spans="1:15" x14ac:dyDescent="0.25">
      <c r="A27" s="197"/>
      <c r="B27" s="188"/>
      <c r="C27" s="18" t="s">
        <v>77</v>
      </c>
      <c r="D27" s="6">
        <v>41705</v>
      </c>
      <c r="E27" s="144">
        <v>1749</v>
      </c>
      <c r="F27" s="30">
        <f t="shared" si="7"/>
        <v>3621.1666666666665</v>
      </c>
      <c r="G27" s="16"/>
      <c r="H27" s="6">
        <f t="shared" si="8"/>
        <v>0</v>
      </c>
      <c r="I27" s="207"/>
      <c r="J27" s="157">
        <v>1320</v>
      </c>
      <c r="K27" s="16"/>
      <c r="L27" s="160">
        <f t="shared" si="6"/>
        <v>0</v>
      </c>
      <c r="M27" s="44"/>
      <c r="N27" s="44"/>
      <c r="O27" s="45"/>
    </row>
    <row r="28" spans="1:15" ht="15.75" thickBot="1" x14ac:dyDescent="0.3">
      <c r="A28" s="197"/>
      <c r="B28" s="189"/>
      <c r="C28" s="127" t="s">
        <v>78</v>
      </c>
      <c r="D28" s="12">
        <v>55970</v>
      </c>
      <c r="E28" s="21">
        <v>2288</v>
      </c>
      <c r="F28" s="21">
        <f t="shared" si="7"/>
        <v>4854.8333333333339</v>
      </c>
      <c r="G28" s="31"/>
      <c r="H28" s="6">
        <f t="shared" si="8"/>
        <v>0</v>
      </c>
      <c r="I28" s="207"/>
      <c r="J28" s="12">
        <v>1320</v>
      </c>
      <c r="K28" s="67"/>
      <c r="L28" s="161">
        <f t="shared" si="6"/>
        <v>0</v>
      </c>
      <c r="M28" s="44"/>
      <c r="N28" s="44"/>
      <c r="O28" s="45"/>
    </row>
    <row r="29" spans="1:15" ht="16.899999999999999" customHeight="1" thickBot="1" x14ac:dyDescent="0.3">
      <c r="A29" s="197"/>
      <c r="B29" s="153"/>
      <c r="C29" s="154"/>
      <c r="D29" s="151"/>
      <c r="E29" s="69"/>
      <c r="F29" s="69"/>
      <c r="G29" s="72" t="s">
        <v>73</v>
      </c>
      <c r="H29" s="163">
        <f>SUM(H23:H28)</f>
        <v>0</v>
      </c>
      <c r="I29" s="197"/>
      <c r="J29" s="155"/>
      <c r="K29" s="146" t="s">
        <v>73</v>
      </c>
      <c r="L29" s="148">
        <f>SUM(L23:L28)</f>
        <v>0</v>
      </c>
      <c r="M29" s="43"/>
      <c r="N29" s="44"/>
      <c r="O29" s="45"/>
    </row>
    <row r="30" spans="1:15" ht="39.6" customHeight="1" thickBot="1" x14ac:dyDescent="0.3">
      <c r="A30" s="185" t="s">
        <v>59</v>
      </c>
      <c r="B30" s="187" t="s">
        <v>24</v>
      </c>
      <c r="C30" s="51"/>
      <c r="D30" s="51"/>
      <c r="E30" s="51"/>
      <c r="F30" s="51"/>
      <c r="G30" s="41"/>
      <c r="H30" s="52"/>
      <c r="I30" s="53"/>
      <c r="J30" s="51"/>
      <c r="K30" s="41"/>
      <c r="L30" s="54"/>
      <c r="M30" s="89" t="s">
        <v>22</v>
      </c>
      <c r="N30" s="90" t="s">
        <v>72</v>
      </c>
      <c r="O30" s="88" t="s">
        <v>21</v>
      </c>
    </row>
    <row r="31" spans="1:15" ht="15.75" thickBot="1" x14ac:dyDescent="0.3">
      <c r="A31" s="183"/>
      <c r="B31" s="188"/>
      <c r="C31" s="35"/>
      <c r="D31" s="35"/>
      <c r="E31" s="35"/>
      <c r="F31" s="35"/>
      <c r="G31" s="36"/>
      <c r="H31" s="37"/>
      <c r="I31" s="38"/>
      <c r="J31" s="35"/>
      <c r="K31" s="36"/>
      <c r="L31" s="39"/>
      <c r="M31" s="91">
        <v>29</v>
      </c>
      <c r="N31" s="92"/>
      <c r="O31" s="93">
        <f>M31*N31</f>
        <v>0</v>
      </c>
    </row>
    <row r="32" spans="1:15" ht="15.75" thickBot="1" x14ac:dyDescent="0.3">
      <c r="A32" s="186"/>
      <c r="B32" s="188"/>
      <c r="C32" s="35"/>
      <c r="D32" s="35"/>
      <c r="E32" s="35"/>
      <c r="F32" s="35"/>
      <c r="G32" s="36"/>
      <c r="H32" s="37"/>
      <c r="I32" s="38"/>
      <c r="J32" s="35"/>
      <c r="K32" s="36"/>
      <c r="L32" s="39"/>
      <c r="M32" s="74"/>
      <c r="N32" s="72" t="s">
        <v>73</v>
      </c>
      <c r="O32" s="63">
        <f>SUM(O31)</f>
        <v>0</v>
      </c>
    </row>
    <row r="33" spans="1:15" ht="18" customHeight="1" thickBot="1" x14ac:dyDescent="0.35">
      <c r="A33" s="193" t="s">
        <v>37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5"/>
    </row>
    <row r="34" spans="1:15" ht="45" customHeight="1" thickBot="1" x14ac:dyDescent="0.3">
      <c r="A34" s="183" t="s">
        <v>60</v>
      </c>
      <c r="B34" s="184" t="s">
        <v>30</v>
      </c>
      <c r="C34" s="80" t="s">
        <v>31</v>
      </c>
      <c r="D34" s="84" t="s">
        <v>32</v>
      </c>
      <c r="E34" s="81" t="s">
        <v>19</v>
      </c>
      <c r="F34" s="85" t="s">
        <v>36</v>
      </c>
      <c r="G34" s="209"/>
      <c r="H34" s="210"/>
      <c r="I34" s="210"/>
      <c r="J34" s="210"/>
      <c r="K34" s="210"/>
      <c r="L34" s="210"/>
      <c r="M34" s="210"/>
      <c r="N34" s="210"/>
      <c r="O34" s="211"/>
    </row>
    <row r="35" spans="1:15" x14ac:dyDescent="0.25">
      <c r="A35" s="183"/>
      <c r="B35" s="184"/>
      <c r="C35" s="83" t="s">
        <v>33</v>
      </c>
      <c r="D35" s="78">
        <v>50</v>
      </c>
      <c r="E35" s="17"/>
      <c r="F35" s="79">
        <f>D35*12*E35</f>
        <v>0</v>
      </c>
      <c r="G35" s="212"/>
      <c r="H35" s="213"/>
      <c r="I35" s="213"/>
      <c r="J35" s="213"/>
      <c r="K35" s="213"/>
      <c r="L35" s="213"/>
      <c r="M35" s="213"/>
      <c r="N35" s="213"/>
      <c r="O35" s="214"/>
    </row>
    <row r="36" spans="1:15" x14ac:dyDescent="0.25">
      <c r="A36" s="183"/>
      <c r="B36" s="184"/>
      <c r="C36" s="57" t="s">
        <v>34</v>
      </c>
      <c r="D36" s="27">
        <v>149</v>
      </c>
      <c r="E36" s="16"/>
      <c r="F36" s="61">
        <f>D36*12*E36</f>
        <v>0</v>
      </c>
      <c r="G36" s="212"/>
      <c r="H36" s="213"/>
      <c r="I36" s="213"/>
      <c r="J36" s="213"/>
      <c r="K36" s="213"/>
      <c r="L36" s="213"/>
      <c r="M36" s="213"/>
      <c r="N36" s="213"/>
      <c r="O36" s="214"/>
    </row>
    <row r="37" spans="1:15" ht="15.75" thickBot="1" x14ac:dyDescent="0.3">
      <c r="A37" s="183"/>
      <c r="B37" s="184"/>
      <c r="C37" s="58" t="s">
        <v>35</v>
      </c>
      <c r="D37" s="59">
        <v>297</v>
      </c>
      <c r="E37" s="31"/>
      <c r="F37" s="62">
        <f>D37*12*E37</f>
        <v>0</v>
      </c>
      <c r="G37" s="212"/>
      <c r="H37" s="213"/>
      <c r="I37" s="213"/>
      <c r="J37" s="213"/>
      <c r="K37" s="213"/>
      <c r="L37" s="213"/>
      <c r="M37" s="213"/>
      <c r="N37" s="213"/>
      <c r="O37" s="214"/>
    </row>
    <row r="38" spans="1:15" ht="21.6" customHeight="1" thickBot="1" x14ac:dyDescent="0.3">
      <c r="A38" s="183"/>
      <c r="B38" s="184"/>
      <c r="C38" s="49"/>
      <c r="D38" s="50"/>
      <c r="E38" s="72" t="s">
        <v>71</v>
      </c>
      <c r="F38" s="63">
        <f>SUM(F35:F37)</f>
        <v>0</v>
      </c>
      <c r="G38" s="212"/>
      <c r="H38" s="213"/>
      <c r="I38" s="213"/>
      <c r="J38" s="213"/>
      <c r="K38" s="213"/>
      <c r="L38" s="213"/>
      <c r="M38" s="213"/>
      <c r="N38" s="213"/>
      <c r="O38" s="214"/>
    </row>
    <row r="39" spans="1:15" ht="52.9" customHeight="1" thickBot="1" x14ac:dyDescent="0.3">
      <c r="A39" s="185" t="s">
        <v>61</v>
      </c>
      <c r="B39" s="203" t="s">
        <v>38</v>
      </c>
      <c r="C39" s="80" t="s">
        <v>39</v>
      </c>
      <c r="D39" s="76" t="s">
        <v>40</v>
      </c>
      <c r="E39" s="81" t="s">
        <v>19</v>
      </c>
      <c r="F39" s="82" t="s">
        <v>41</v>
      </c>
      <c r="G39" s="215"/>
      <c r="H39" s="216"/>
      <c r="I39" s="216"/>
      <c r="J39" s="216"/>
      <c r="K39" s="216"/>
      <c r="L39" s="216"/>
      <c r="M39" s="216"/>
      <c r="N39" s="216"/>
      <c r="O39" s="217"/>
    </row>
    <row r="40" spans="1:15" x14ac:dyDescent="0.25">
      <c r="A40" s="183"/>
      <c r="B40" s="184"/>
      <c r="C40" s="60" t="s">
        <v>42</v>
      </c>
      <c r="D40" s="78">
        <v>99</v>
      </c>
      <c r="E40" s="17"/>
      <c r="F40" s="79">
        <f>D40*12*E40</f>
        <v>0</v>
      </c>
      <c r="G40" s="215"/>
      <c r="H40" s="216"/>
      <c r="I40" s="216"/>
      <c r="J40" s="216"/>
      <c r="K40" s="216"/>
      <c r="L40" s="216"/>
      <c r="M40" s="216"/>
      <c r="N40" s="216"/>
      <c r="O40" s="217"/>
    </row>
    <row r="41" spans="1:15" x14ac:dyDescent="0.25">
      <c r="A41" s="183"/>
      <c r="B41" s="184"/>
      <c r="C41" s="57" t="s">
        <v>43</v>
      </c>
      <c r="D41" s="27">
        <v>84.25</v>
      </c>
      <c r="E41" s="16"/>
      <c r="F41" s="61">
        <f>D41*12*E41</f>
        <v>0</v>
      </c>
      <c r="G41" s="215"/>
      <c r="H41" s="216"/>
      <c r="I41" s="216"/>
      <c r="J41" s="216"/>
      <c r="K41" s="216"/>
      <c r="L41" s="216"/>
      <c r="M41" s="216"/>
      <c r="N41" s="216"/>
      <c r="O41" s="217"/>
    </row>
    <row r="42" spans="1:15" ht="15.75" thickBot="1" x14ac:dyDescent="0.3">
      <c r="A42" s="183"/>
      <c r="B42" s="184"/>
      <c r="C42" s="48" t="s">
        <v>44</v>
      </c>
      <c r="D42" s="64">
        <v>69.5</v>
      </c>
      <c r="E42" s="67"/>
      <c r="F42" s="65">
        <f>D42*12*E42</f>
        <v>0</v>
      </c>
      <c r="G42" s="215"/>
      <c r="H42" s="216"/>
      <c r="I42" s="216"/>
      <c r="J42" s="216"/>
      <c r="K42" s="216"/>
      <c r="L42" s="216"/>
      <c r="M42" s="216"/>
      <c r="N42" s="216"/>
      <c r="O42" s="217"/>
    </row>
    <row r="43" spans="1:15" ht="15.75" thickBot="1" x14ac:dyDescent="0.3">
      <c r="A43" s="183"/>
      <c r="B43" s="188"/>
      <c r="C43" s="68"/>
      <c r="D43" s="69"/>
      <c r="E43" s="72" t="s">
        <v>71</v>
      </c>
      <c r="F43" s="63">
        <f>SUM(F40:F42)</f>
        <v>0</v>
      </c>
      <c r="G43" s="171"/>
      <c r="H43" s="172"/>
      <c r="I43" s="172"/>
      <c r="J43" s="172"/>
      <c r="K43" s="172"/>
      <c r="L43" s="172"/>
      <c r="M43" s="172"/>
      <c r="N43" s="172"/>
      <c r="O43" s="173"/>
    </row>
    <row r="44" spans="1:15" ht="21.6" customHeight="1" thickBot="1" x14ac:dyDescent="0.3">
      <c r="A44" s="204" t="s">
        <v>26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6"/>
    </row>
    <row r="45" spans="1:15" ht="43.9" customHeight="1" thickBot="1" x14ac:dyDescent="0.3">
      <c r="A45" s="196" t="s">
        <v>26</v>
      </c>
      <c r="B45" s="199" t="s">
        <v>27</v>
      </c>
      <c r="C45" s="75"/>
      <c r="D45" s="76" t="s">
        <v>28</v>
      </c>
      <c r="E45" s="77" t="s">
        <v>18</v>
      </c>
      <c r="F45" s="174"/>
      <c r="G45" s="175"/>
      <c r="H45" s="175"/>
      <c r="I45" s="175"/>
      <c r="J45" s="175"/>
      <c r="K45" s="175"/>
      <c r="L45" s="175"/>
      <c r="M45" s="175"/>
      <c r="N45" s="175"/>
      <c r="O45" s="176"/>
    </row>
    <row r="46" spans="1:15" ht="24" customHeight="1" x14ac:dyDescent="0.25">
      <c r="A46" s="197"/>
      <c r="B46" s="200"/>
      <c r="C46" s="9" t="s">
        <v>46</v>
      </c>
      <c r="D46" s="11">
        <f>(H29+H22+H15+L15+L22+L29)/12</f>
        <v>0</v>
      </c>
      <c r="E46" s="14">
        <f>H29+H22+H15+L15+L22+L29</f>
        <v>0</v>
      </c>
      <c r="F46" s="177"/>
      <c r="G46" s="178"/>
      <c r="H46" s="178"/>
      <c r="I46" s="178"/>
      <c r="J46" s="178"/>
      <c r="K46" s="178"/>
      <c r="L46" s="178"/>
      <c r="M46" s="178"/>
      <c r="N46" s="178"/>
      <c r="O46" s="179"/>
    </row>
    <row r="47" spans="1:15" x14ac:dyDescent="0.25">
      <c r="A47" s="197"/>
      <c r="B47" s="200"/>
      <c r="C47" s="18" t="s">
        <v>29</v>
      </c>
      <c r="D47" s="12">
        <f>O32/12</f>
        <v>0</v>
      </c>
      <c r="E47" s="15">
        <f>O32</f>
        <v>0</v>
      </c>
      <c r="F47" s="177"/>
      <c r="G47" s="178"/>
      <c r="H47" s="178"/>
      <c r="I47" s="178"/>
      <c r="J47" s="178"/>
      <c r="K47" s="178"/>
      <c r="L47" s="178"/>
      <c r="M47" s="178"/>
      <c r="N47" s="178"/>
      <c r="O47" s="179"/>
    </row>
    <row r="48" spans="1:15" ht="15.75" thickBot="1" x14ac:dyDescent="0.3">
      <c r="A48" s="197"/>
      <c r="B48" s="201"/>
      <c r="C48" s="66" t="s">
        <v>45</v>
      </c>
      <c r="D48" s="33">
        <f>(F38+F43)/12</f>
        <v>0</v>
      </c>
      <c r="E48" s="32">
        <f>F38+F43</f>
        <v>0</v>
      </c>
      <c r="F48" s="177"/>
      <c r="G48" s="178"/>
      <c r="H48" s="178"/>
      <c r="I48" s="178"/>
      <c r="J48" s="178"/>
      <c r="K48" s="178"/>
      <c r="L48" s="178"/>
      <c r="M48" s="178"/>
      <c r="N48" s="178"/>
      <c r="O48" s="179"/>
    </row>
    <row r="49" spans="1:15" ht="38.450000000000003" customHeight="1" thickBot="1" x14ac:dyDescent="0.3">
      <c r="A49" s="198"/>
      <c r="B49" s="202"/>
      <c r="C49" s="71" t="s">
        <v>69</v>
      </c>
      <c r="D49" s="123">
        <f>SUM(D46:D48)</f>
        <v>0</v>
      </c>
      <c r="E49" s="124">
        <f>SUM(E46:E48)</f>
        <v>0</v>
      </c>
      <c r="F49" s="168"/>
      <c r="G49" s="169"/>
      <c r="H49" s="169"/>
      <c r="I49" s="169"/>
      <c r="J49" s="169"/>
      <c r="K49" s="169"/>
      <c r="L49" s="169"/>
      <c r="M49" s="169"/>
      <c r="N49" s="169"/>
      <c r="O49" s="170"/>
    </row>
    <row r="51" spans="1:15" ht="14.45" customHeight="1" x14ac:dyDescent="0.25"/>
    <row r="53" spans="1:15" ht="36.6" customHeight="1" x14ac:dyDescent="0.25"/>
  </sheetData>
  <mergeCells count="30">
    <mergeCell ref="M7:O7"/>
    <mergeCell ref="A33:O33"/>
    <mergeCell ref="A45:A49"/>
    <mergeCell ref="A7:A29"/>
    <mergeCell ref="B45:B49"/>
    <mergeCell ref="B39:B43"/>
    <mergeCell ref="A39:A43"/>
    <mergeCell ref="A44:O44"/>
    <mergeCell ref="I9:I29"/>
    <mergeCell ref="B7:H7"/>
    <mergeCell ref="J7:L7"/>
    <mergeCell ref="G34:O38"/>
    <mergeCell ref="G39:O39"/>
    <mergeCell ref="G40:O40"/>
    <mergeCell ref="G41:O41"/>
    <mergeCell ref="G42:O42"/>
    <mergeCell ref="A5:D5"/>
    <mergeCell ref="A34:A38"/>
    <mergeCell ref="B34:B38"/>
    <mergeCell ref="A30:A32"/>
    <mergeCell ref="B30:B32"/>
    <mergeCell ref="B9:B14"/>
    <mergeCell ref="B16:B21"/>
    <mergeCell ref="B23:B28"/>
    <mergeCell ref="F49:O49"/>
    <mergeCell ref="G43:O43"/>
    <mergeCell ref="F45:O45"/>
    <mergeCell ref="F46:O46"/>
    <mergeCell ref="F47:O47"/>
    <mergeCell ref="F48:O48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15833-2888-46C4-93BE-4CA539D1BD31}">
  <sheetPr>
    <tabColor theme="4" tint="0.59999389629810485"/>
    <pageSetUpPr fitToPage="1"/>
  </sheetPr>
  <dimension ref="A4:L18"/>
  <sheetViews>
    <sheetView zoomScale="94" zoomScaleNormal="94" workbookViewId="0">
      <selection activeCell="N11" sqref="N11"/>
    </sheetView>
  </sheetViews>
  <sheetFormatPr defaultRowHeight="15" x14ac:dyDescent="0.25"/>
  <cols>
    <col min="2" max="2" width="8.85546875" customWidth="1"/>
    <col min="3" max="3" width="19.28515625" customWidth="1"/>
    <col min="4" max="4" width="12.28515625" customWidth="1"/>
    <col min="5" max="5" width="15.28515625" customWidth="1"/>
    <col min="6" max="6" width="14.28515625" customWidth="1"/>
    <col min="7" max="7" width="13.7109375" customWidth="1"/>
    <col min="8" max="8" width="14.140625" customWidth="1"/>
    <col min="9" max="9" width="17.42578125" customWidth="1"/>
    <col min="10" max="10" width="17.140625" customWidth="1"/>
    <col min="11" max="12" width="11.85546875" customWidth="1"/>
  </cols>
  <sheetData>
    <row r="4" spans="1:12" ht="15.75" thickBot="1" x14ac:dyDescent="0.3"/>
    <row r="5" spans="1:12" ht="19.5" thickBot="1" x14ac:dyDescent="0.35">
      <c r="A5" s="180" t="s">
        <v>76</v>
      </c>
      <c r="B5" s="181"/>
      <c r="C5" s="181"/>
      <c r="D5" s="182"/>
    </row>
    <row r="6" spans="1:12" ht="15.75" thickBot="1" x14ac:dyDescent="0.3">
      <c r="C6" s="3"/>
    </row>
    <row r="7" spans="1:12" ht="34.9" customHeight="1" thickBot="1" x14ac:dyDescent="0.35">
      <c r="A7" s="185" t="s">
        <v>64</v>
      </c>
      <c r="B7" s="193" t="s">
        <v>50</v>
      </c>
      <c r="C7" s="194"/>
      <c r="D7" s="194"/>
      <c r="E7" s="194"/>
      <c r="F7" s="194"/>
      <c r="G7" s="194"/>
      <c r="H7" s="194"/>
      <c r="I7" s="194"/>
      <c r="J7" s="194"/>
      <c r="K7" s="193" t="s">
        <v>63</v>
      </c>
      <c r="L7" s="195"/>
    </row>
    <row r="8" spans="1:12" s="2" customFormat="1" ht="45.6" customHeight="1" thickBot="1" x14ac:dyDescent="0.3">
      <c r="A8" s="183"/>
      <c r="B8" s="221" t="s">
        <v>49</v>
      </c>
      <c r="C8" s="101" t="s">
        <v>6</v>
      </c>
      <c r="D8" s="90" t="s">
        <v>0</v>
      </c>
      <c r="E8" s="102" t="s">
        <v>5</v>
      </c>
      <c r="F8" s="102" t="s">
        <v>4</v>
      </c>
      <c r="G8" s="90" t="s">
        <v>7</v>
      </c>
      <c r="H8" s="102" t="s">
        <v>1</v>
      </c>
      <c r="I8" s="102" t="s">
        <v>3</v>
      </c>
      <c r="J8" s="103" t="s">
        <v>2</v>
      </c>
      <c r="K8" s="104" t="s">
        <v>74</v>
      </c>
      <c r="L8" s="85" t="s">
        <v>75</v>
      </c>
    </row>
    <row r="9" spans="1:12" ht="22.5" customHeight="1" thickBot="1" x14ac:dyDescent="0.3">
      <c r="A9" s="183"/>
      <c r="B9" s="223"/>
      <c r="C9" s="94" t="s">
        <v>79</v>
      </c>
      <c r="D9" s="95"/>
      <c r="E9" s="156">
        <v>71.5</v>
      </c>
      <c r="F9" s="97">
        <f>D9*E9*12</f>
        <v>0</v>
      </c>
      <c r="G9" s="17"/>
      <c r="H9" s="96">
        <v>24.75</v>
      </c>
      <c r="I9" s="97">
        <f>G9*H9</f>
        <v>0</v>
      </c>
      <c r="J9" s="98">
        <f>F9+I9</f>
        <v>0</v>
      </c>
      <c r="K9" s="99"/>
      <c r="L9" s="100">
        <f>K9-(I9+F9)</f>
        <v>0</v>
      </c>
    </row>
    <row r="10" spans="1:12" ht="23.25" customHeight="1" thickBot="1" x14ac:dyDescent="0.3">
      <c r="A10" s="183"/>
      <c r="B10" s="224"/>
      <c r="C10" s="48"/>
      <c r="D10" s="13"/>
      <c r="E10" s="13"/>
      <c r="F10" s="13"/>
      <c r="G10" s="13"/>
      <c r="H10" s="23"/>
      <c r="I10" s="71" t="s">
        <v>73</v>
      </c>
      <c r="J10" s="107">
        <f>SUM(J9:J9)</f>
        <v>0</v>
      </c>
      <c r="K10" s="70" t="s">
        <v>73</v>
      </c>
      <c r="L10" s="108">
        <f>SUM(L9:L9)</f>
        <v>0</v>
      </c>
    </row>
    <row r="11" spans="1:12" ht="47.25" customHeight="1" thickBot="1" x14ac:dyDescent="0.3">
      <c r="A11" s="183"/>
      <c r="B11" s="221" t="s">
        <v>48</v>
      </c>
      <c r="C11" s="101" t="s">
        <v>6</v>
      </c>
      <c r="D11" s="90" t="s">
        <v>0</v>
      </c>
      <c r="E11" s="102" t="s">
        <v>5</v>
      </c>
      <c r="F11" s="102" t="s">
        <v>4</v>
      </c>
      <c r="G11" s="90" t="s">
        <v>7</v>
      </c>
      <c r="H11" s="102" t="s">
        <v>1</v>
      </c>
      <c r="I11" s="102" t="s">
        <v>3</v>
      </c>
      <c r="J11" s="103" t="s">
        <v>2</v>
      </c>
      <c r="K11" s="104" t="s">
        <v>74</v>
      </c>
      <c r="L11" s="85" t="s">
        <v>75</v>
      </c>
    </row>
    <row r="12" spans="1:12" ht="15.75" thickBot="1" x14ac:dyDescent="0.3">
      <c r="A12" s="183"/>
      <c r="B12" s="222"/>
      <c r="C12" s="105" t="s">
        <v>79</v>
      </c>
      <c r="D12" s="95"/>
      <c r="E12" s="156">
        <v>42.75</v>
      </c>
      <c r="F12" s="97">
        <f>D12*E12*12</f>
        <v>0</v>
      </c>
      <c r="G12" s="17"/>
      <c r="H12" s="96">
        <v>14</v>
      </c>
      <c r="I12" s="97">
        <f>G12*H12</f>
        <v>0</v>
      </c>
      <c r="J12" s="98">
        <f>F12+I12</f>
        <v>0</v>
      </c>
      <c r="K12" s="99"/>
      <c r="L12" s="100">
        <f>K12-(I12+F12)</f>
        <v>0</v>
      </c>
    </row>
    <row r="13" spans="1:12" ht="19.5" customHeight="1" thickBot="1" x14ac:dyDescent="0.3">
      <c r="A13" s="183"/>
      <c r="B13" s="222"/>
      <c r="C13" s="10"/>
      <c r="D13" s="7"/>
      <c r="E13" s="7"/>
      <c r="F13" s="7"/>
      <c r="G13" s="7"/>
      <c r="H13" s="26"/>
      <c r="I13" s="72" t="s">
        <v>73</v>
      </c>
      <c r="J13" s="109">
        <f>SUM(J12:J12)</f>
        <v>0</v>
      </c>
      <c r="K13" s="70" t="s">
        <v>73</v>
      </c>
      <c r="L13" s="108">
        <f>SUM(L12:L12)</f>
        <v>0</v>
      </c>
    </row>
    <row r="14" spans="1:12" ht="18" customHeight="1" thickBot="1" x14ac:dyDescent="0.35">
      <c r="A14" s="193" t="s">
        <v>65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5"/>
    </row>
    <row r="15" spans="1:12" ht="24" customHeight="1" thickBot="1" x14ac:dyDescent="0.3">
      <c r="A15" s="185" t="s">
        <v>65</v>
      </c>
      <c r="B15" s="218" t="s">
        <v>27</v>
      </c>
      <c r="C15" s="75"/>
      <c r="D15" s="76" t="s">
        <v>28</v>
      </c>
      <c r="E15" s="77" t="s">
        <v>51</v>
      </c>
      <c r="F15" s="55"/>
      <c r="G15" s="55"/>
      <c r="H15" s="55"/>
      <c r="I15" s="55"/>
      <c r="J15" s="55"/>
      <c r="K15" s="55"/>
      <c r="L15" s="56"/>
    </row>
    <row r="16" spans="1:12" ht="30" x14ac:dyDescent="0.25">
      <c r="A16" s="183"/>
      <c r="B16" s="219"/>
      <c r="C16" s="106" t="s">
        <v>49</v>
      </c>
      <c r="D16" s="110">
        <f>J10/12</f>
        <v>0</v>
      </c>
      <c r="E16" s="100">
        <f>J10</f>
        <v>0</v>
      </c>
      <c r="F16" s="44"/>
      <c r="G16" s="44"/>
      <c r="H16" s="44"/>
      <c r="I16" s="44"/>
      <c r="J16" s="44"/>
      <c r="K16" s="44"/>
      <c r="L16" s="45"/>
    </row>
    <row r="17" spans="1:12" ht="30.75" thickBot="1" x14ac:dyDescent="0.3">
      <c r="A17" s="183"/>
      <c r="B17" s="219"/>
      <c r="C17" s="73" t="s">
        <v>48</v>
      </c>
      <c r="D17" s="111">
        <f>J13/12</f>
        <v>0</v>
      </c>
      <c r="E17" s="112">
        <f>J13</f>
        <v>0</v>
      </c>
      <c r="F17" s="44"/>
      <c r="G17" s="44"/>
      <c r="H17" s="44"/>
      <c r="I17" s="44"/>
      <c r="J17" s="44"/>
      <c r="K17" s="44"/>
      <c r="L17" s="45"/>
    </row>
    <row r="18" spans="1:12" ht="33" customHeight="1" thickBot="1" x14ac:dyDescent="0.3">
      <c r="A18" s="186"/>
      <c r="B18" s="220"/>
      <c r="C18" s="71" t="s">
        <v>70</v>
      </c>
      <c r="D18" s="125">
        <f>SUM(D16:D17)</f>
        <v>0</v>
      </c>
      <c r="E18" s="126">
        <f>SUM(E16:E17)</f>
        <v>0</v>
      </c>
      <c r="F18" s="46"/>
      <c r="G18" s="46"/>
      <c r="H18" s="46"/>
      <c r="I18" s="46"/>
      <c r="J18" s="46"/>
      <c r="K18" s="46"/>
      <c r="L18" s="47"/>
    </row>
  </sheetData>
  <mergeCells count="9">
    <mergeCell ref="A5:D5"/>
    <mergeCell ref="A15:A18"/>
    <mergeCell ref="B15:B18"/>
    <mergeCell ref="B7:J7"/>
    <mergeCell ref="K7:L7"/>
    <mergeCell ref="A14:L14"/>
    <mergeCell ref="B11:B13"/>
    <mergeCell ref="B8:B10"/>
    <mergeCell ref="A7:A13"/>
  </mergeCells>
  <printOptions horizontalCentered="1" verticalCentered="1"/>
  <pageMargins left="0.7" right="0.7" top="0.75" bottom="0.75" header="0.3" footer="0.3"/>
  <pageSetup scale="8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655B3-36E3-4153-A924-0C7BB1A32E69}">
  <sheetPr>
    <tabColor theme="9" tint="0.59999389629810485"/>
  </sheetPr>
  <dimension ref="A5:I17"/>
  <sheetViews>
    <sheetView workbookViewId="0">
      <selection activeCell="E11" sqref="E11"/>
    </sheetView>
  </sheetViews>
  <sheetFormatPr defaultRowHeight="15" x14ac:dyDescent="0.25"/>
  <cols>
    <col min="2" max="2" width="11.42578125" customWidth="1"/>
    <col min="3" max="3" width="15.28515625" customWidth="1"/>
    <col min="4" max="4" width="13.7109375" customWidth="1"/>
    <col min="5" max="5" width="16.7109375" customWidth="1"/>
  </cols>
  <sheetData>
    <row r="5" spans="1:9" ht="15.75" thickBot="1" x14ac:dyDescent="0.3"/>
    <row r="6" spans="1:9" ht="57.6" customHeight="1" thickBot="1" x14ac:dyDescent="0.3">
      <c r="A6" s="114"/>
      <c r="B6" s="225" t="s">
        <v>52</v>
      </c>
      <c r="C6" s="226"/>
      <c r="D6" s="226"/>
      <c r="E6" s="227"/>
      <c r="F6" s="115"/>
    </row>
    <row r="7" spans="1:9" ht="33.6" customHeight="1" thickBot="1" x14ac:dyDescent="0.3">
      <c r="A7" s="232" t="s">
        <v>53</v>
      </c>
      <c r="B7" s="228" t="s">
        <v>27</v>
      </c>
      <c r="C7" s="89"/>
      <c r="D7" s="86" t="s">
        <v>28</v>
      </c>
      <c r="E7" s="118" t="s">
        <v>51</v>
      </c>
      <c r="F7" s="1"/>
    </row>
    <row r="8" spans="1:9" ht="33.6" customHeight="1" x14ac:dyDescent="0.25">
      <c r="A8" s="233"/>
      <c r="B8" s="229"/>
      <c r="C8" s="116" t="s">
        <v>57</v>
      </c>
      <c r="D8" s="110">
        <f>Calculation!D46</f>
        <v>0</v>
      </c>
      <c r="E8" s="121">
        <f>Calculation!E46</f>
        <v>0</v>
      </c>
      <c r="F8" s="1"/>
    </row>
    <row r="9" spans="1:9" ht="36.75" customHeight="1" x14ac:dyDescent="0.25">
      <c r="A9" s="233"/>
      <c r="B9" s="230"/>
      <c r="C9" s="137" t="s">
        <v>24</v>
      </c>
      <c r="D9" s="138">
        <f>Calculation!D47</f>
        <v>0</v>
      </c>
      <c r="E9" s="139">
        <f>Calculation!E47</f>
        <v>0</v>
      </c>
      <c r="F9" s="1"/>
    </row>
    <row r="10" spans="1:9" ht="15.75" thickBot="1" x14ac:dyDescent="0.3">
      <c r="A10" s="233"/>
      <c r="B10" s="230"/>
      <c r="C10" s="28" t="s">
        <v>45</v>
      </c>
      <c r="D10" s="119">
        <f>Calculation!D48</f>
        <v>0</v>
      </c>
      <c r="E10" s="120">
        <f>Calculation!E48</f>
        <v>0</v>
      </c>
      <c r="F10" s="1"/>
    </row>
    <row r="11" spans="1:9" ht="45.75" thickBot="1" x14ac:dyDescent="0.3">
      <c r="A11" s="234"/>
      <c r="B11" s="231"/>
      <c r="C11" s="122" t="s">
        <v>68</v>
      </c>
      <c r="D11" s="134">
        <f>Calculation!$D$49</f>
        <v>0</v>
      </c>
      <c r="E11" s="135">
        <f>Calculation!E49</f>
        <v>0</v>
      </c>
      <c r="F11" s="1"/>
    </row>
    <row r="12" spans="1:9" ht="24" customHeight="1" x14ac:dyDescent="0.25">
      <c r="A12" s="235" t="s">
        <v>54</v>
      </c>
      <c r="B12" s="187" t="s">
        <v>27</v>
      </c>
      <c r="C12" s="116" t="s">
        <v>55</v>
      </c>
      <c r="D12" s="96">
        <f>'BPO Automated Returns'!D16</f>
        <v>0</v>
      </c>
      <c r="E12" s="117">
        <f>'BPO Automated Returns'!E16</f>
        <v>0</v>
      </c>
      <c r="F12" s="1"/>
      <c r="I12" t="s">
        <v>66</v>
      </c>
    </row>
    <row r="13" spans="1:9" ht="30.75" thickBot="1" x14ac:dyDescent="0.3">
      <c r="A13" s="236"/>
      <c r="B13" s="188"/>
      <c r="C13" s="140" t="s">
        <v>56</v>
      </c>
      <c r="D13" s="141">
        <f>'BPO Automated Returns'!D17</f>
        <v>0</v>
      </c>
      <c r="E13" s="142">
        <f>'BPO Automated Returns'!E17</f>
        <v>0</v>
      </c>
      <c r="F13" s="1"/>
    </row>
    <row r="14" spans="1:9" ht="45.75" thickBot="1" x14ac:dyDescent="0.3">
      <c r="A14" s="236"/>
      <c r="B14" s="188"/>
      <c r="C14" s="128" t="s">
        <v>67</v>
      </c>
      <c r="D14" s="132">
        <f>'BPO Automated Returns'!D18</f>
        <v>0</v>
      </c>
      <c r="E14" s="133">
        <f>'BPO Automated Returns'!E18</f>
        <v>0</v>
      </c>
      <c r="F14" s="1"/>
    </row>
    <row r="15" spans="1:9" ht="30.75" thickBot="1" x14ac:dyDescent="0.3">
      <c r="A15" s="237"/>
      <c r="B15" s="189"/>
      <c r="C15" s="130" t="s">
        <v>58</v>
      </c>
      <c r="D15" s="131">
        <f>D11+D14</f>
        <v>0</v>
      </c>
      <c r="E15" s="129">
        <f>E11+E14</f>
        <v>0</v>
      </c>
    </row>
    <row r="16" spans="1:9" x14ac:dyDescent="0.25">
      <c r="A16" s="113"/>
      <c r="B16" s="113"/>
    </row>
    <row r="17" spans="1:2" x14ac:dyDescent="0.25">
      <c r="A17" s="113"/>
      <c r="B17" s="113"/>
    </row>
  </sheetData>
  <mergeCells count="5">
    <mergeCell ref="B6:E6"/>
    <mergeCell ref="B7:B11"/>
    <mergeCell ref="A7:A11"/>
    <mergeCell ref="A12:A15"/>
    <mergeCell ref="B12:B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</vt:lpstr>
      <vt:lpstr>BPO Automated Returns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Fisher</dc:creator>
  <cp:lastModifiedBy>Jessica Clemons</cp:lastModifiedBy>
  <cp:lastPrinted>2018-02-21T20:11:16Z</cp:lastPrinted>
  <dcterms:created xsi:type="dcterms:W3CDTF">2018-02-21T16:54:53Z</dcterms:created>
  <dcterms:modified xsi:type="dcterms:W3CDTF">2023-09-07T13:44:06Z</dcterms:modified>
</cp:coreProperties>
</file>